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/>
  <mc:AlternateContent xmlns:mc="http://schemas.openxmlformats.org/markup-compatibility/2006">
    <mc:Choice Requires="x15">
      <x15ac:absPath xmlns:x15ac="http://schemas.microsoft.com/office/spreadsheetml/2010/11/ac" url="H:\Working &amp; Kernel Groups\WG_INV\Supply Outlooks\Outlooks_Summer\Summer Outlook 2020\Publication\"/>
    </mc:Choice>
  </mc:AlternateContent>
  <xr:revisionPtr revIDLastSave="0" documentId="13_ncr:1_{C92EF775-956E-4D6B-9DA0-8A844B8E3520}" xr6:coauthVersionLast="45" xr6:coauthVersionMax="45" xr10:uidLastSave="{00000000-0000-0000-0000-000000000000}"/>
  <bookViews>
    <workbookView xWindow="28680" yWindow="-120" windowWidth="29040" windowHeight="15840" xr2:uid="{FF1CD738-EF2C-401B-A864-3175A0467E8D}"/>
  </bookViews>
  <sheets>
    <sheet name="Cover" sheetId="5" r:id="rId1"/>
    <sheet name="Storage curves from GSE" sheetId="1" r:id="rId2"/>
    <sheet name="Monthly National Prod" sheetId="2" r:id="rId3"/>
    <sheet name="Monthly Total Demand" sheetId="3" r:id="rId4"/>
    <sheet name="Monthly Power and Final Demand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2" i="3" l="1"/>
  <c r="S42" i="4" l="1"/>
  <c r="R42" i="4"/>
  <c r="P42" i="4"/>
  <c r="O42" i="4"/>
  <c r="M42" i="4"/>
  <c r="L42" i="4"/>
  <c r="J42" i="4"/>
  <c r="I42" i="4"/>
  <c r="G42" i="4"/>
  <c r="F42" i="4"/>
  <c r="D42" i="4"/>
  <c r="C42" i="4"/>
  <c r="H42" i="3"/>
  <c r="G42" i="3"/>
  <c r="F42" i="3"/>
  <c r="E42" i="3"/>
  <c r="D42" i="3"/>
  <c r="H26" i="2"/>
  <c r="G26" i="2"/>
  <c r="F26" i="2"/>
  <c r="E26" i="2"/>
  <c r="D26" i="2"/>
  <c r="C26" i="2"/>
  <c r="T42" i="4" l="1"/>
  <c r="H42" i="4"/>
  <c r="K42" i="4"/>
  <c r="E42" i="4"/>
  <c r="Q42" i="4"/>
  <c r="N42" i="4"/>
</calcChain>
</file>

<file path=xl/sharedStrings.xml><?xml version="1.0" encoding="utf-8"?>
<sst xmlns="http://schemas.openxmlformats.org/spreadsheetml/2006/main" count="187" uniqueCount="80">
  <si>
    <t>WGV</t>
  </si>
  <si>
    <t>Average</t>
  </si>
  <si>
    <t>Max</t>
  </si>
  <si>
    <t>Min</t>
  </si>
  <si>
    <t>Country</t>
  </si>
  <si>
    <t>Injection availability when working gas volume is at xx% level</t>
  </si>
  <si>
    <t>AT</t>
  </si>
  <si>
    <t>BE</t>
  </si>
  <si>
    <t>BG</t>
  </si>
  <si>
    <t>HR</t>
  </si>
  <si>
    <t>CY</t>
  </si>
  <si>
    <t>CZ</t>
  </si>
  <si>
    <t>CZd</t>
  </si>
  <si>
    <t>DE</t>
  </si>
  <si>
    <t>DK</t>
  </si>
  <si>
    <t>EE</t>
  </si>
  <si>
    <t>FI</t>
  </si>
  <si>
    <t>FR</t>
  </si>
  <si>
    <t>FRs</t>
  </si>
  <si>
    <t>FRt</t>
  </si>
  <si>
    <t>GR</t>
  </si>
  <si>
    <t>HU</t>
  </si>
  <si>
    <t>IE</t>
  </si>
  <si>
    <t>IT</t>
  </si>
  <si>
    <t>LV</t>
  </si>
  <si>
    <t>LT</t>
  </si>
  <si>
    <t>NL</t>
  </si>
  <si>
    <t>PL</t>
  </si>
  <si>
    <t>PT</t>
  </si>
  <si>
    <t>RO</t>
  </si>
  <si>
    <t>RS</t>
  </si>
  <si>
    <t>SK</t>
  </si>
  <si>
    <t>SI</t>
  </si>
  <si>
    <t>ES</t>
  </si>
  <si>
    <t>SE</t>
  </si>
  <si>
    <t>UK</t>
  </si>
  <si>
    <t>Linearisarion curves (source GSE members)</t>
  </si>
  <si>
    <t>APR</t>
  </si>
  <si>
    <t>MAY</t>
  </si>
  <si>
    <t>JUN</t>
  </si>
  <si>
    <t>JUL</t>
  </si>
  <si>
    <t>AUG</t>
  </si>
  <si>
    <t>SEP</t>
  </si>
  <si>
    <t>BGn</t>
  </si>
  <si>
    <t>DEg</t>
  </si>
  <si>
    <t>DEgL</t>
  </si>
  <si>
    <t>DEn</t>
  </si>
  <si>
    <t>DEnL</t>
  </si>
  <si>
    <t>TOTAL</t>
  </si>
  <si>
    <t>Average monthly national production forecast</t>
  </si>
  <si>
    <t xml:space="preserve">Country Labels: </t>
  </si>
  <si>
    <t>BA</t>
  </si>
  <si>
    <t>BEh</t>
  </si>
  <si>
    <t>BEl</t>
  </si>
  <si>
    <t>CH</t>
  </si>
  <si>
    <t>FRn</t>
  </si>
  <si>
    <t>FRnL</t>
  </si>
  <si>
    <t>LU</t>
  </si>
  <si>
    <t>MK</t>
  </si>
  <si>
    <t>UKn</t>
  </si>
  <si>
    <t>Average monthly demand forecast</t>
  </si>
  <si>
    <t>GWh/d</t>
  </si>
  <si>
    <t>April</t>
  </si>
  <si>
    <t>May</t>
  </si>
  <si>
    <t>June</t>
  </si>
  <si>
    <t>July</t>
  </si>
  <si>
    <t>August</t>
  </si>
  <si>
    <t>September</t>
  </si>
  <si>
    <t>Final</t>
  </si>
  <si>
    <t>Power</t>
  </si>
  <si>
    <t>Total</t>
  </si>
  <si>
    <t>Average monthly demand forecast (power and final demand)</t>
  </si>
  <si>
    <r>
      <t>·</t>
    </r>
    <r>
      <rPr>
        <sz val="12"/>
        <color theme="1"/>
        <rFont val="Times New Roman"/>
        <family val="1"/>
      </rPr>
      <t xml:space="preserve">         </t>
    </r>
    <r>
      <rPr>
        <sz val="12"/>
        <color theme="1"/>
        <rFont val="Calibri"/>
        <family val="2"/>
        <scheme val="minor"/>
      </rPr>
      <t>Germany balancing zones and L-gas zones: DEg: GASPOOL, DEgL: GASPOOL L-gas, DEn: NCG and DEnL: NCG L-gas.</t>
    </r>
  </si>
  <si>
    <r>
      <t>Country labels</t>
    </r>
    <r>
      <rPr>
        <sz val="12"/>
        <color theme="1"/>
        <rFont val="Calibri"/>
        <family val="2"/>
        <scheme val="minor"/>
      </rPr>
      <t xml:space="preserve">: </t>
    </r>
  </si>
  <si>
    <r>
      <t>Notes and abbreviations for country labels</t>
    </r>
    <r>
      <rPr>
        <sz val="12"/>
        <color theme="1"/>
        <rFont val="Calibri"/>
        <family val="2"/>
        <scheme val="minor"/>
      </rPr>
      <t xml:space="preserve">: </t>
    </r>
  </si>
  <si>
    <r>
      <t>·</t>
    </r>
    <r>
      <rPr>
        <sz val="12"/>
        <color theme="1"/>
        <rFont val="Times New Roman"/>
        <family val="1"/>
      </rPr>
      <t xml:space="preserve">         </t>
    </r>
    <r>
      <rPr>
        <sz val="12"/>
        <color theme="1"/>
        <rFont val="Calibri"/>
        <family val="2"/>
        <scheme val="minor"/>
      </rPr>
      <t>Final demand includes Residential, Commercial and Industrial.</t>
    </r>
  </si>
  <si>
    <r>
      <t xml:space="preserve">·         </t>
    </r>
    <r>
      <rPr>
        <sz val="12"/>
        <color theme="1"/>
        <rFont val="Calibri"/>
        <family val="2"/>
        <scheme val="minor"/>
      </rPr>
      <t>UKn: North Ireland.   </t>
    </r>
    <r>
      <rPr>
        <sz val="12"/>
        <color theme="1"/>
        <rFont val="Times New Roman"/>
        <family val="1"/>
      </rPr>
      <t>     </t>
    </r>
  </si>
  <si>
    <r>
      <t>·</t>
    </r>
    <r>
      <rPr>
        <sz val="12"/>
        <color theme="1"/>
        <rFont val="Times New Roman"/>
        <family val="1"/>
      </rPr>
      <t xml:space="preserve">         </t>
    </r>
    <r>
      <rPr>
        <sz val="12"/>
        <color theme="1"/>
        <rFont val="Calibri"/>
        <family val="2"/>
        <scheme val="minor"/>
      </rPr>
      <t>UKn: Northern Ireland</t>
    </r>
  </si>
  <si>
    <t>FRa</t>
  </si>
  <si>
    <r>
      <t>·</t>
    </r>
    <r>
      <rPr>
        <sz val="12"/>
        <color theme="1"/>
        <rFont val="Times New Roman"/>
        <family val="1"/>
      </rPr>
      <t xml:space="preserve">         </t>
    </r>
    <r>
      <rPr>
        <sz val="12"/>
        <color theme="1"/>
        <rFont val="Calibri"/>
        <family val="2"/>
        <scheme val="minor"/>
      </rPr>
      <t>France: FR: H-gas, FRnL: L-gas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</si>
</sst>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"/>
    <numFmt numFmtId="165" formatCode="[$-10809]#,##0.0;\-#,##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FFFFFF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Symbol"/>
      <family val="1"/>
      <charset val="2"/>
    </font>
    <font>
      <b/>
      <i/>
      <sz val="12"/>
      <color rgb="FFFFFFFF"/>
      <name val="Calibri"/>
      <family val="2"/>
    </font>
    <font>
      <b/>
      <sz val="12"/>
      <color rgb="FF000000"/>
      <name val="Calibri"/>
      <family val="2"/>
    </font>
    <font>
      <b/>
      <sz val="12"/>
      <color theme="0"/>
      <name val="Calibri"/>
      <family val="2"/>
    </font>
    <font>
      <sz val="12"/>
      <color theme="1"/>
      <name val="Times New Roman"/>
      <family val="1"/>
    </font>
    <font>
      <sz val="12"/>
      <color theme="0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-0.249977111117893"/>
        <bgColor theme="4"/>
      </patternFill>
    </fill>
    <fill>
      <patternFill patternType="solid">
        <fgColor theme="0" tint="-0.14999847407452621"/>
        <bgColor theme="4" tint="0.79998168889431442"/>
      </patternFill>
    </fill>
    <fill>
      <patternFill patternType="solid">
        <fgColor theme="4" tint="-0.249977111117893"/>
        <bgColor rgb="FF829824"/>
      </patternFill>
    </fill>
    <fill>
      <patternFill patternType="solid">
        <fgColor theme="0" tint="-0.14999847407452621"/>
        <bgColor rgb="FFE6EFBE"/>
      </patternFill>
    </fill>
    <fill>
      <patternFill patternType="solid">
        <fgColor theme="0"/>
        <bgColor rgb="FFE6EFBE"/>
      </patternFill>
    </fill>
    <fill>
      <patternFill patternType="solid">
        <fgColor theme="4"/>
        <bgColor indexed="64"/>
      </patternFill>
    </fill>
    <fill>
      <patternFill patternType="solid">
        <fgColor theme="3"/>
        <bgColor rgb="FF829824"/>
      </patternFill>
    </fill>
    <fill>
      <patternFill patternType="solid">
        <fgColor theme="4" tint="-0.249977111117893"/>
        <bgColor rgb="FFE6EFBE"/>
      </patternFill>
    </fill>
  </fills>
  <borders count="15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theme="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theme="4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theme="4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theme="4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theme="4"/>
      </right>
      <top style="thin">
        <color rgb="FFFFFFFF"/>
      </top>
      <bottom/>
      <diagonal/>
    </border>
    <border>
      <left/>
      <right style="thin">
        <color theme="4"/>
      </right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9" fontId="3" fillId="2" borderId="0" xfId="0" applyNumberFormat="1" applyFont="1" applyFill="1" applyAlignment="1">
      <alignment horizontal="center"/>
    </xf>
    <xf numFmtId="0" fontId="4" fillId="4" borderId="3" xfId="0" applyFont="1" applyFill="1" applyBorder="1" applyAlignment="1">
      <alignment vertical="center" wrapText="1" readingOrder="1"/>
    </xf>
    <xf numFmtId="9" fontId="5" fillId="5" borderId="4" xfId="2" applyFont="1" applyFill="1" applyBorder="1" applyAlignment="1">
      <alignment horizontal="center" vertical="center" wrapText="1" readingOrder="1"/>
    </xf>
    <xf numFmtId="9" fontId="5" fillId="5" borderId="5" xfId="2" applyFont="1" applyFill="1" applyBorder="1" applyAlignment="1">
      <alignment horizontal="center" vertical="center" wrapText="1" readingOrder="1"/>
    </xf>
    <xf numFmtId="9" fontId="5" fillId="6" borderId="4" xfId="2" applyFont="1" applyFill="1" applyBorder="1" applyAlignment="1">
      <alignment horizontal="center" vertical="center" wrapText="1" readingOrder="1"/>
    </xf>
    <xf numFmtId="9" fontId="5" fillId="6" borderId="5" xfId="2" applyFont="1" applyFill="1" applyBorder="1" applyAlignment="1">
      <alignment horizontal="center" vertical="center" wrapText="1" readingOrder="1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indent="5"/>
    </xf>
    <xf numFmtId="0" fontId="8" fillId="8" borderId="11" xfId="0" applyFont="1" applyFill="1" applyBorder="1" applyAlignment="1">
      <alignment horizontal="center" vertical="center" wrapText="1" readingOrder="1"/>
    </xf>
    <xf numFmtId="0" fontId="8" fillId="8" borderId="12" xfId="0" applyFont="1" applyFill="1" applyBorder="1" applyAlignment="1">
      <alignment horizontal="center" vertical="center" wrapText="1" readingOrder="1"/>
    </xf>
    <xf numFmtId="0" fontId="8" fillId="8" borderId="13" xfId="0" applyFont="1" applyFill="1" applyBorder="1" applyAlignment="1">
      <alignment horizontal="center" vertical="center" wrapText="1" readingOrder="1"/>
    </xf>
    <xf numFmtId="165" fontId="5" fillId="5" borderId="4" xfId="0" applyNumberFormat="1" applyFont="1" applyFill="1" applyBorder="1" applyAlignment="1">
      <alignment horizontal="center" vertical="center" wrapText="1" readingOrder="1"/>
    </xf>
    <xf numFmtId="165" fontId="5" fillId="5" borderId="5" xfId="0" applyNumberFormat="1" applyFont="1" applyFill="1" applyBorder="1" applyAlignment="1">
      <alignment horizontal="center" vertical="center" wrapText="1" readingOrder="1"/>
    </xf>
    <xf numFmtId="165" fontId="9" fillId="5" borderId="14" xfId="0" applyNumberFormat="1" applyFont="1" applyFill="1" applyBorder="1" applyAlignment="1">
      <alignment horizontal="center" vertical="center" wrapText="1" readingOrder="1"/>
    </xf>
    <xf numFmtId="165" fontId="5" fillId="6" borderId="4" xfId="0" applyNumberFormat="1" applyFont="1" applyFill="1" applyBorder="1" applyAlignment="1">
      <alignment horizontal="center" vertical="center" wrapText="1" readingOrder="1"/>
    </xf>
    <xf numFmtId="165" fontId="5" fillId="6" borderId="5" xfId="0" applyNumberFormat="1" applyFont="1" applyFill="1" applyBorder="1" applyAlignment="1">
      <alignment horizontal="center" vertical="center" wrapText="1" readingOrder="1"/>
    </xf>
    <xf numFmtId="165" fontId="9" fillId="6" borderId="14" xfId="0" applyNumberFormat="1" applyFont="1" applyFill="1" applyBorder="1" applyAlignment="1">
      <alignment horizontal="center" vertical="center" wrapText="1" readingOrder="1"/>
    </xf>
    <xf numFmtId="0" fontId="10" fillId="4" borderId="3" xfId="0" applyFont="1" applyFill="1" applyBorder="1" applyAlignment="1">
      <alignment vertical="center" wrapText="1" readingOrder="1"/>
    </xf>
    <xf numFmtId="165" fontId="10" fillId="9" borderId="7" xfId="0" applyNumberFormat="1" applyFont="1" applyFill="1" applyBorder="1" applyAlignment="1">
      <alignment horizontal="center" vertical="center" wrapText="1" readingOrder="1"/>
    </xf>
    <xf numFmtId="165" fontId="10" fillId="9" borderId="8" xfId="0" applyNumberFormat="1" applyFont="1" applyFill="1" applyBorder="1" applyAlignment="1">
      <alignment horizontal="center" vertical="center" wrapText="1" readingOrder="1"/>
    </xf>
    <xf numFmtId="165" fontId="10" fillId="9" borderId="9" xfId="0" applyNumberFormat="1" applyFont="1" applyFill="1" applyBorder="1" applyAlignment="1">
      <alignment horizontal="center" vertical="center" wrapText="1" readingOrder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2" fillId="0" borderId="0" xfId="0" applyFont="1" applyAlignment="1">
      <alignment vertical="center"/>
    </xf>
    <xf numFmtId="164" fontId="6" fillId="0" borderId="0" xfId="0" applyNumberFormat="1" applyFont="1" applyAlignment="1">
      <alignment horizontal="center" vertical="center"/>
    </xf>
    <xf numFmtId="0" fontId="3" fillId="7" borderId="0" xfId="0" applyFont="1" applyFill="1" applyAlignment="1">
      <alignment vertical="center"/>
    </xf>
    <xf numFmtId="164" fontId="3" fillId="7" borderId="0" xfId="0" applyNumberFormat="1" applyFont="1" applyFill="1" applyAlignment="1">
      <alignment horizontal="center" vertical="center"/>
    </xf>
    <xf numFmtId="0" fontId="3" fillId="0" borderId="0" xfId="0" applyFont="1"/>
    <xf numFmtId="0" fontId="12" fillId="0" borderId="0" xfId="0" applyFont="1"/>
    <xf numFmtId="9" fontId="2" fillId="0" borderId="0" xfId="2" applyFont="1"/>
    <xf numFmtId="9" fontId="2" fillId="0" borderId="0" xfId="2" applyFont="1" applyAlignment="1">
      <alignment horizontal="left" vertical="center"/>
    </xf>
    <xf numFmtId="9" fontId="6" fillId="0" borderId="0" xfId="2" applyFont="1" applyAlignment="1">
      <alignment horizontal="center" vertical="center"/>
    </xf>
    <xf numFmtId="9" fontId="3" fillId="2" borderId="1" xfId="0" applyNumberFormat="1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9" fontId="6" fillId="0" borderId="1" xfId="2" applyFont="1" applyBorder="1" applyAlignment="1">
      <alignment horizontal="center"/>
    </xf>
    <xf numFmtId="0" fontId="6" fillId="0" borderId="0" xfId="0" applyFont="1" applyAlignment="1">
      <alignment horizontal="center"/>
    </xf>
    <xf numFmtId="164" fontId="6" fillId="0" borderId="0" xfId="1" applyNumberFormat="1" applyFont="1" applyAlignment="1">
      <alignment horizontal="center"/>
    </xf>
    <xf numFmtId="0" fontId="3" fillId="7" borderId="0" xfId="0" applyFont="1" applyFill="1"/>
    <xf numFmtId="164" fontId="3" fillId="7" borderId="0" xfId="0" applyNumberFormat="1" applyFont="1" applyFill="1" applyAlignment="1">
      <alignment horizontal="center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9" fontId="15" fillId="0" borderId="0" xfId="2" applyFont="1"/>
    <xf numFmtId="9" fontId="15" fillId="0" borderId="0" xfId="2" applyFont="1" applyAlignment="1">
      <alignment horizontal="left" vertical="center"/>
    </xf>
    <xf numFmtId="9" fontId="16" fillId="0" borderId="0" xfId="2" applyFont="1" applyAlignment="1">
      <alignment horizontal="center" vertical="center"/>
    </xf>
    <xf numFmtId="9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2" fillId="0" borderId="0" xfId="0" applyFont="1" applyAlignment="1">
      <alignment horizontal="left" vertical="center"/>
    </xf>
    <xf numFmtId="0" fontId="8" fillId="4" borderId="8" xfId="0" applyFont="1" applyFill="1" applyBorder="1" applyAlignment="1">
      <alignment horizontal="center" vertical="center" wrapText="1" readingOrder="1"/>
    </xf>
    <xf numFmtId="0" fontId="8" fillId="4" borderId="6" xfId="0" applyFont="1" applyFill="1" applyBorder="1" applyAlignment="1">
      <alignment horizontal="center" vertical="center" wrapText="1" readingOrder="1"/>
    </xf>
    <xf numFmtId="0" fontId="8" fillId="4" borderId="10" xfId="0" applyFont="1" applyFill="1" applyBorder="1" applyAlignment="1">
      <alignment horizontal="center" vertical="center" wrapText="1" readingOrder="1"/>
    </xf>
    <xf numFmtId="0" fontId="8" fillId="4" borderId="7" xfId="0" applyFont="1" applyFill="1" applyBorder="1" applyAlignment="1">
      <alignment horizontal="center" vertical="center" wrapText="1" readingOrder="1"/>
    </xf>
    <xf numFmtId="0" fontId="8" fillId="4" borderId="9" xfId="0" applyFont="1" applyFill="1" applyBorder="1" applyAlignment="1">
      <alignment horizontal="center" vertical="center" wrapText="1" readingOrder="1"/>
    </xf>
  </cellXfs>
  <cellStyles count="3">
    <cellStyle name="Comma" xfId="1" builtinId="3"/>
    <cellStyle name="Normal" xfId="0" builtinId="0"/>
    <cellStyle name="Percent" xfId="2" builtinId="5"/>
  </cellStyles>
  <dxfs count="18">
    <dxf>
      <font>
        <strike val="0"/>
        <outline val="0"/>
        <shadow val="0"/>
        <u val="none"/>
        <vertAlign val="baseline"/>
        <sz val="12"/>
      </font>
      <numFmt numFmtId="164" formatCode="#,##0.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  <numFmt numFmtId="164" formatCode="#,##0.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  <numFmt numFmtId="164" formatCode="#,##0.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  <numFmt numFmtId="164" formatCode="#,##0.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  <numFmt numFmtId="164" formatCode="#,##0.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  <numFmt numFmtId="164" formatCode="#,##0.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  <numFmt numFmtId="0" formatCode="General"/>
    </dxf>
    <dxf>
      <font>
        <strike val="0"/>
        <outline val="0"/>
        <shadow val="0"/>
        <u val="none"/>
        <vertAlign val="baseline"/>
        <sz val="12"/>
      </font>
    </dxf>
    <dxf>
      <font>
        <strike val="0"/>
        <outline val="0"/>
        <shadow val="0"/>
        <u val="none"/>
        <vertAlign val="baseline"/>
        <sz val="12"/>
      </font>
    </dxf>
    <dxf>
      <font>
        <strike val="0"/>
        <outline val="0"/>
        <shadow val="0"/>
        <u val="none"/>
        <vertAlign val="baseline"/>
        <sz val="12"/>
      </font>
      <numFmt numFmtId="164" formatCode="#,##0.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  <numFmt numFmtId="164" formatCode="#,##0.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  <numFmt numFmtId="164" formatCode="#,##0.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  <numFmt numFmtId="164" formatCode="#,##0.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  <numFmt numFmtId="164" formatCode="#,##0.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  <numFmt numFmtId="164" formatCode="#,##0.0"/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</font>
      <numFmt numFmtId="0" formatCode="General"/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  <alignment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19050</xdr:rowOff>
    </xdr:from>
    <xdr:to>
      <xdr:col>11</xdr:col>
      <xdr:colOff>67535</xdr:colOff>
      <xdr:row>46</xdr:row>
      <xdr:rowOff>134562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6DBB660-4734-49A3-A713-C0F7E78A02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09550"/>
          <a:ext cx="6163535" cy="868801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6E032F6-82DB-406B-BCBB-DEEF7C45D1E9}" name="NP_per_country" displayName="NP_per_country" ref="B4:H24" totalsRowShown="0" headerRowDxfId="17" dataDxfId="16">
  <tableColumns count="7">
    <tableColumn id="23" xr3:uid="{9B7481A6-A24C-4874-BCC8-BBDBDACFE62F}" name="GWh/d" dataDxfId="15"/>
    <tableColumn id="12" xr3:uid="{E1909EFF-579B-490D-8F04-840E2AA8CC2F}" name="APR" dataDxfId="14"/>
    <tableColumn id="18" xr3:uid="{20556874-F147-410C-B99C-0926C96B2B0A}" name="MAY" dataDxfId="13"/>
    <tableColumn id="19" xr3:uid="{782976E4-1B88-46E8-8ABA-FB651C33C66B}" name="JUN" dataDxfId="12"/>
    <tableColumn id="20" xr3:uid="{C155D16F-872C-418D-9D27-7A73422C24A3}" name="JUL" dataDxfId="11"/>
    <tableColumn id="21" xr3:uid="{B5C44E23-D265-4844-BAE0-45DB6E6C011E}" name="AUG" dataDxfId="10"/>
    <tableColumn id="22" xr3:uid="{04B3F3A5-2B9A-4615-BCF6-E16F8E4EDD34}" name="SEP" dataDxfId="9"/>
  </tableColumns>
  <tableStyleInfo name="TableStyleMedium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279B80C-B47B-4F92-A152-22106EBC784C}" name="Demand_per_country" displayName="Demand_per_country" ref="B4:H40" totalsRowShown="0" headerRowDxfId="8" dataDxfId="7">
  <tableColumns count="7">
    <tableColumn id="1" xr3:uid="{89FEC71A-2F14-40A8-8C4D-D752D985792F}" name="GWh/d" dataDxfId="6"/>
    <tableColumn id="2" xr3:uid="{CFD010CE-EB2B-42C5-914B-2A1C82323097}" name="APR" dataDxfId="5" dataCellStyle="Comma"/>
    <tableColumn id="3" xr3:uid="{6AF0390E-4CDA-477E-BA2D-E5026C48500E}" name="MAY" dataDxfId="4" dataCellStyle="Comma"/>
    <tableColumn id="4" xr3:uid="{DB13214E-2E55-43CC-AB0E-F1C53D87283E}" name="JUN" dataDxfId="3" dataCellStyle="Comma"/>
    <tableColumn id="5" xr3:uid="{F3E7869F-CA1D-4053-AD43-9167CB46FFF2}" name="JUL" dataDxfId="2" dataCellStyle="Comma"/>
    <tableColumn id="6" xr3:uid="{1C777643-0957-4283-8C87-5AE7E943C243}" name="AUG" dataDxfId="1" dataCellStyle="Comma"/>
    <tableColumn id="7" xr3:uid="{BE98B5BB-1479-4263-B45B-611EA3D56B3D}" name="SEP" dataDxfId="0" dataCellStyle="Comma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ENTSOG - Black">
      <a:dk1>
        <a:sysClr val="windowText" lastClr="000000"/>
      </a:dk1>
      <a:lt1>
        <a:srgbClr val="FFFFFF"/>
      </a:lt1>
      <a:dk2>
        <a:srgbClr val="6B95C7"/>
      </a:dk2>
      <a:lt2>
        <a:srgbClr val="3E6CA4"/>
      </a:lt2>
      <a:accent1>
        <a:srgbClr val="1F4484"/>
      </a:accent1>
      <a:accent2>
        <a:srgbClr val="829824"/>
      </a:accent2>
      <a:accent3>
        <a:srgbClr val="C1D537"/>
      </a:accent3>
      <a:accent4>
        <a:srgbClr val="E8262C"/>
      </a:accent4>
      <a:accent5>
        <a:srgbClr val="EB7A3B"/>
      </a:accent5>
      <a:accent6>
        <a:srgbClr val="F2CA00"/>
      </a:accent6>
      <a:hlink>
        <a:srgbClr val="1F4484"/>
      </a:hlink>
      <a:folHlink>
        <a:srgbClr val="8D75AB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46CF1-8AB4-497F-B1AF-49BF5894378A}">
  <dimension ref="A1"/>
  <sheetViews>
    <sheetView tabSelected="1" workbookViewId="0">
      <selection activeCell="M17" sqref="M1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4CAF9-F294-4776-806D-E756541CCB75}">
  <dimension ref="A2:N47"/>
  <sheetViews>
    <sheetView showGridLines="0" zoomScale="85" zoomScaleNormal="85" workbookViewId="0">
      <selection activeCell="AA22" sqref="AA22"/>
    </sheetView>
  </sheetViews>
  <sheetFormatPr defaultRowHeight="15.75" x14ac:dyDescent="0.25"/>
  <cols>
    <col min="1" max="4" width="9.140625" style="25"/>
    <col min="5" max="5" width="8.7109375" style="25" customWidth="1"/>
    <col min="6" max="16384" width="9.140625" style="25"/>
  </cols>
  <sheetData>
    <row r="2" spans="1:14" s="45" customFormat="1" x14ac:dyDescent="0.25">
      <c r="A2" s="44" t="s">
        <v>36</v>
      </c>
      <c r="H2" s="44"/>
      <c r="I2" s="46"/>
      <c r="J2" s="44"/>
      <c r="K2" s="47"/>
      <c r="L2" s="48"/>
      <c r="M2" s="44"/>
    </row>
    <row r="3" spans="1:14" x14ac:dyDescent="0.25">
      <c r="B3" s="30"/>
      <c r="C3" s="31"/>
      <c r="D3" s="31"/>
      <c r="E3" s="31"/>
      <c r="F3" s="31"/>
      <c r="G3" s="31"/>
      <c r="H3" s="30"/>
      <c r="I3" s="32"/>
      <c r="J3" s="1"/>
      <c r="K3" s="33"/>
      <c r="L3" s="34"/>
      <c r="M3" s="1"/>
    </row>
    <row r="4" spans="1:14" x14ac:dyDescent="0.25">
      <c r="B4" s="35" t="s">
        <v>0</v>
      </c>
      <c r="C4" s="35">
        <v>1</v>
      </c>
      <c r="D4" s="35">
        <v>0.99</v>
      </c>
      <c r="E4" s="35">
        <v>0.9</v>
      </c>
      <c r="F4" s="35">
        <v>0.8</v>
      </c>
      <c r="G4" s="35">
        <v>0.7</v>
      </c>
      <c r="H4" s="35">
        <v>0.6</v>
      </c>
      <c r="I4" s="35">
        <v>0.5</v>
      </c>
      <c r="J4" s="35">
        <v>0.4</v>
      </c>
      <c r="K4" s="35">
        <v>0.3</v>
      </c>
      <c r="L4" s="35">
        <v>0.2</v>
      </c>
      <c r="M4" s="35">
        <v>0.1</v>
      </c>
      <c r="N4" s="35">
        <v>0</v>
      </c>
    </row>
    <row r="5" spans="1:14" x14ac:dyDescent="0.25">
      <c r="B5" s="36" t="s">
        <v>1</v>
      </c>
      <c r="C5" s="37">
        <v>0</v>
      </c>
      <c r="D5" s="37">
        <v>0.51413882016430756</v>
      </c>
      <c r="E5" s="37">
        <v>0.63026577464678024</v>
      </c>
      <c r="F5" s="37">
        <v>0.72210411921078321</v>
      </c>
      <c r="G5" s="37">
        <v>0.78511661557211243</v>
      </c>
      <c r="H5" s="37">
        <v>0.85103960612761553</v>
      </c>
      <c r="I5" s="37">
        <v>0.90793819399961795</v>
      </c>
      <c r="J5" s="37">
        <v>0.94293073475877365</v>
      </c>
      <c r="K5" s="37">
        <v>0.97231552568734625</v>
      </c>
      <c r="L5" s="37">
        <v>0.98520883243025725</v>
      </c>
      <c r="M5" s="37">
        <v>0.99444054245871616</v>
      </c>
      <c r="N5" s="37">
        <v>0.99915091896711683</v>
      </c>
    </row>
    <row r="6" spans="1:14" x14ac:dyDescent="0.25">
      <c r="B6" s="36" t="s">
        <v>2</v>
      </c>
      <c r="C6" s="37">
        <v>0</v>
      </c>
      <c r="D6" s="37">
        <v>1</v>
      </c>
      <c r="E6" s="37">
        <v>1</v>
      </c>
      <c r="F6" s="37">
        <v>1</v>
      </c>
      <c r="G6" s="37">
        <v>1</v>
      </c>
      <c r="H6" s="37">
        <v>1</v>
      </c>
      <c r="I6" s="37">
        <v>1</v>
      </c>
      <c r="J6" s="37">
        <v>1</v>
      </c>
      <c r="K6" s="37">
        <v>1</v>
      </c>
      <c r="L6" s="37">
        <v>1</v>
      </c>
      <c r="M6" s="37">
        <v>1</v>
      </c>
      <c r="N6" s="37">
        <v>1</v>
      </c>
    </row>
    <row r="7" spans="1:14" x14ac:dyDescent="0.25">
      <c r="B7" s="36" t="s">
        <v>3</v>
      </c>
      <c r="C7" s="37">
        <v>0</v>
      </c>
      <c r="D7" s="37">
        <v>0</v>
      </c>
      <c r="E7" s="37">
        <v>0</v>
      </c>
      <c r="F7" s="37">
        <v>0</v>
      </c>
      <c r="G7" s="37">
        <v>0</v>
      </c>
      <c r="H7" s="37">
        <v>0</v>
      </c>
      <c r="I7" s="37">
        <v>0</v>
      </c>
      <c r="J7" s="37">
        <v>0</v>
      </c>
      <c r="K7" s="37">
        <v>0</v>
      </c>
      <c r="L7" s="37">
        <v>0</v>
      </c>
      <c r="M7" s="37">
        <v>0</v>
      </c>
      <c r="N7" s="37">
        <v>0</v>
      </c>
    </row>
    <row r="8" spans="1:14" x14ac:dyDescent="0.25">
      <c r="B8" s="30"/>
      <c r="C8" s="31"/>
      <c r="D8" s="31"/>
      <c r="E8" s="31"/>
      <c r="F8" s="31"/>
      <c r="G8" s="31"/>
      <c r="H8" s="30"/>
      <c r="I8" s="32"/>
      <c r="J8" s="1"/>
      <c r="K8" s="33"/>
      <c r="L8" s="34"/>
      <c r="M8" s="1"/>
    </row>
    <row r="9" spans="1:14" x14ac:dyDescent="0.25">
      <c r="B9" s="30"/>
      <c r="C9" s="31"/>
      <c r="D9" s="31"/>
      <c r="E9" s="31"/>
      <c r="F9" s="31"/>
      <c r="G9" s="31"/>
      <c r="H9" s="30"/>
      <c r="I9" s="32"/>
      <c r="J9" s="1"/>
      <c r="K9" s="33"/>
      <c r="L9" s="34"/>
      <c r="M9" s="1"/>
    </row>
    <row r="10" spans="1:14" x14ac:dyDescent="0.25">
      <c r="B10" s="49" t="s">
        <v>4</v>
      </c>
      <c r="C10" s="50" t="s">
        <v>5</v>
      </c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</row>
    <row r="11" spans="1:14" x14ac:dyDescent="0.25">
      <c r="B11" s="49"/>
      <c r="C11" s="2">
        <v>1</v>
      </c>
      <c r="D11" s="2">
        <v>0.99</v>
      </c>
      <c r="E11" s="2">
        <v>0.9</v>
      </c>
      <c r="F11" s="2">
        <v>0.8</v>
      </c>
      <c r="G11" s="2">
        <v>0.7</v>
      </c>
      <c r="H11" s="2">
        <v>0.6</v>
      </c>
      <c r="I11" s="2">
        <v>0.5</v>
      </c>
      <c r="J11" s="2">
        <v>0.4</v>
      </c>
      <c r="K11" s="2">
        <v>0.3</v>
      </c>
      <c r="L11" s="2">
        <v>0.2</v>
      </c>
      <c r="M11" s="2">
        <v>0.1</v>
      </c>
      <c r="N11" s="2">
        <v>0</v>
      </c>
    </row>
    <row r="12" spans="1:14" x14ac:dyDescent="0.25">
      <c r="B12" s="3" t="s">
        <v>6</v>
      </c>
      <c r="C12" s="4">
        <v>0</v>
      </c>
      <c r="D12" s="5">
        <v>0.65257667378552076</v>
      </c>
      <c r="E12" s="5">
        <v>0.76650640329121544</v>
      </c>
      <c r="F12" s="5">
        <v>0.84121746743289394</v>
      </c>
      <c r="G12" s="5">
        <v>0.90290335970475999</v>
      </c>
      <c r="H12" s="5">
        <v>0.93269114864058733</v>
      </c>
      <c r="I12" s="5">
        <v>0.95840119474128505</v>
      </c>
      <c r="J12" s="5">
        <v>0.97421283207264187</v>
      </c>
      <c r="K12" s="5">
        <v>0.98749056633087118</v>
      </c>
      <c r="L12" s="5">
        <v>0.99331650196738264</v>
      </c>
      <c r="M12" s="5">
        <v>0.99748791815356086</v>
      </c>
      <c r="N12" s="5">
        <v>0.99961633648012915</v>
      </c>
    </row>
    <row r="13" spans="1:14" x14ac:dyDescent="0.25">
      <c r="B13" s="3" t="s">
        <v>7</v>
      </c>
      <c r="C13" s="6">
        <v>0</v>
      </c>
      <c r="D13" s="7">
        <v>0.18</v>
      </c>
      <c r="E13" s="7">
        <v>0.18</v>
      </c>
      <c r="F13" s="7">
        <v>0.35</v>
      </c>
      <c r="G13" s="7">
        <v>0.35</v>
      </c>
      <c r="H13" s="7">
        <v>1</v>
      </c>
      <c r="I13" s="7">
        <v>1</v>
      </c>
      <c r="J13" s="7">
        <v>1</v>
      </c>
      <c r="K13" s="7">
        <v>1</v>
      </c>
      <c r="L13" s="7">
        <v>1</v>
      </c>
      <c r="M13" s="7">
        <v>1</v>
      </c>
      <c r="N13" s="7">
        <v>1</v>
      </c>
    </row>
    <row r="14" spans="1:14" x14ac:dyDescent="0.25">
      <c r="B14" s="3" t="s">
        <v>8</v>
      </c>
      <c r="C14" s="4">
        <v>0</v>
      </c>
      <c r="D14" s="5">
        <v>0.56000000000000005</v>
      </c>
      <c r="E14" s="5">
        <v>0.56000000000000005</v>
      </c>
      <c r="F14" s="5">
        <v>0.56000000000000005</v>
      </c>
      <c r="G14" s="5">
        <v>1</v>
      </c>
      <c r="H14" s="5">
        <v>1</v>
      </c>
      <c r="I14" s="5">
        <v>1</v>
      </c>
      <c r="J14" s="5">
        <v>1</v>
      </c>
      <c r="K14" s="5">
        <v>1</v>
      </c>
      <c r="L14" s="5">
        <v>1</v>
      </c>
      <c r="M14" s="5">
        <v>1</v>
      </c>
      <c r="N14" s="5">
        <v>1</v>
      </c>
    </row>
    <row r="15" spans="1:14" x14ac:dyDescent="0.25">
      <c r="B15" s="3" t="s">
        <v>9</v>
      </c>
      <c r="C15" s="6">
        <v>0</v>
      </c>
      <c r="D15" s="7">
        <v>0.33</v>
      </c>
      <c r="E15" s="7">
        <v>0.83</v>
      </c>
      <c r="F15" s="7">
        <v>1</v>
      </c>
      <c r="G15" s="7">
        <v>1</v>
      </c>
      <c r="H15" s="7">
        <v>1</v>
      </c>
      <c r="I15" s="7">
        <v>1</v>
      </c>
      <c r="J15" s="7">
        <v>1</v>
      </c>
      <c r="K15" s="7">
        <v>1</v>
      </c>
      <c r="L15" s="7">
        <v>1</v>
      </c>
      <c r="M15" s="7">
        <v>1</v>
      </c>
      <c r="N15" s="7">
        <v>1</v>
      </c>
    </row>
    <row r="16" spans="1:14" x14ac:dyDescent="0.25">
      <c r="B16" s="3" t="s">
        <v>10</v>
      </c>
      <c r="C16" s="4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</row>
    <row r="17" spans="2:14" x14ac:dyDescent="0.25">
      <c r="B17" s="3" t="s">
        <v>11</v>
      </c>
      <c r="C17" s="6">
        <v>0</v>
      </c>
      <c r="D17" s="7">
        <v>0.3</v>
      </c>
      <c r="E17" s="7">
        <v>0.4</v>
      </c>
      <c r="F17" s="7">
        <v>0.6</v>
      </c>
      <c r="G17" s="7">
        <v>0.75</v>
      </c>
      <c r="H17" s="7">
        <v>0.85</v>
      </c>
      <c r="I17" s="7">
        <v>1</v>
      </c>
      <c r="J17" s="7">
        <v>1</v>
      </c>
      <c r="K17" s="7">
        <v>1</v>
      </c>
      <c r="L17" s="7">
        <v>1</v>
      </c>
      <c r="M17" s="7">
        <v>1</v>
      </c>
      <c r="N17" s="7">
        <v>0.98</v>
      </c>
    </row>
    <row r="18" spans="2:14" x14ac:dyDescent="0.25">
      <c r="B18" s="3" t="s">
        <v>12</v>
      </c>
      <c r="C18" s="4">
        <v>0</v>
      </c>
      <c r="D18" s="5">
        <v>0.51413882016430756</v>
      </c>
      <c r="E18" s="5">
        <v>0.63026577464678024</v>
      </c>
      <c r="F18" s="5">
        <v>0.72210411921078321</v>
      </c>
      <c r="G18" s="5">
        <v>0.78511661557211243</v>
      </c>
      <c r="H18" s="5">
        <v>0.85103960612761553</v>
      </c>
      <c r="I18" s="5">
        <v>0.90793819399961795</v>
      </c>
      <c r="J18" s="5">
        <v>0.94293073475877365</v>
      </c>
      <c r="K18" s="5">
        <v>0.97231552568734625</v>
      </c>
      <c r="L18" s="5">
        <v>0.98520883243025725</v>
      </c>
      <c r="M18" s="5">
        <v>0.99444054245871616</v>
      </c>
      <c r="N18" s="5">
        <v>0.99915091896711683</v>
      </c>
    </row>
    <row r="19" spans="2:14" x14ac:dyDescent="0.25">
      <c r="B19" s="3" t="s">
        <v>14</v>
      </c>
      <c r="C19" s="6">
        <v>0</v>
      </c>
      <c r="D19" s="7">
        <v>0.75</v>
      </c>
      <c r="E19" s="7">
        <v>1</v>
      </c>
      <c r="F19" s="7">
        <v>1</v>
      </c>
      <c r="G19" s="7">
        <v>1</v>
      </c>
      <c r="H19" s="7">
        <v>1</v>
      </c>
      <c r="I19" s="7">
        <v>1</v>
      </c>
      <c r="J19" s="7">
        <v>1</v>
      </c>
      <c r="K19" s="7">
        <v>1</v>
      </c>
      <c r="L19" s="7">
        <v>1</v>
      </c>
      <c r="M19" s="7">
        <v>1</v>
      </c>
      <c r="N19" s="7">
        <v>1</v>
      </c>
    </row>
    <row r="20" spans="2:14" x14ac:dyDescent="0.25">
      <c r="B20" s="3" t="s">
        <v>13</v>
      </c>
      <c r="C20" s="4">
        <v>0</v>
      </c>
      <c r="D20" s="5">
        <v>0.49952867995508637</v>
      </c>
      <c r="E20" s="5">
        <v>0.60967859525270496</v>
      </c>
      <c r="F20" s="5">
        <v>0.70970394876589216</v>
      </c>
      <c r="G20" s="5">
        <v>0.79765165872260091</v>
      </c>
      <c r="H20" s="5">
        <v>0.87995272432276428</v>
      </c>
      <c r="I20" s="5">
        <v>0.95750184281756834</v>
      </c>
      <c r="J20" s="5">
        <v>0.97305719901220822</v>
      </c>
      <c r="K20" s="5">
        <v>0.98627499822759068</v>
      </c>
      <c r="L20" s="5">
        <v>0.99255665976028074</v>
      </c>
      <c r="M20" s="5">
        <v>0.99737376772965314</v>
      </c>
      <c r="N20" s="5">
        <v>0.99964606564944358</v>
      </c>
    </row>
    <row r="21" spans="2:14" x14ac:dyDescent="0.25">
      <c r="B21" s="3" t="s">
        <v>15</v>
      </c>
      <c r="C21" s="6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</row>
    <row r="22" spans="2:14" x14ac:dyDescent="0.25">
      <c r="B22" s="3" t="s">
        <v>16</v>
      </c>
      <c r="C22" s="4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</row>
    <row r="23" spans="2:14" x14ac:dyDescent="0.25">
      <c r="B23" s="3" t="s">
        <v>78</v>
      </c>
      <c r="C23" s="6">
        <v>0</v>
      </c>
      <c r="D23" s="7">
        <v>0.76</v>
      </c>
      <c r="E23" s="7">
        <v>0.76</v>
      </c>
      <c r="F23" s="7">
        <v>0.8</v>
      </c>
      <c r="G23" s="7">
        <v>0.84000000000000008</v>
      </c>
      <c r="H23" s="7">
        <v>0.88</v>
      </c>
      <c r="I23" s="7">
        <v>0.92</v>
      </c>
      <c r="J23" s="7">
        <v>0.96</v>
      </c>
      <c r="K23" s="7">
        <v>1</v>
      </c>
      <c r="L23" s="7">
        <v>1</v>
      </c>
      <c r="M23" s="7">
        <v>1</v>
      </c>
      <c r="N23" s="7">
        <v>1</v>
      </c>
    </row>
    <row r="24" spans="2:14" x14ac:dyDescent="0.25">
      <c r="B24" s="3" t="s">
        <v>55</v>
      </c>
      <c r="C24" s="4">
        <v>0</v>
      </c>
      <c r="D24" s="5">
        <v>0.62415194346289748</v>
      </c>
      <c r="E24" s="5">
        <v>0.6828136042402827</v>
      </c>
      <c r="F24" s="5">
        <v>0.76500883392226149</v>
      </c>
      <c r="G24" s="5">
        <v>0.84720406360424028</v>
      </c>
      <c r="H24" s="5">
        <v>0.92939929328621906</v>
      </c>
      <c r="I24" s="5">
        <v>0.95293286219081275</v>
      </c>
      <c r="J24" s="5">
        <v>0.97646643109540632</v>
      </c>
      <c r="K24" s="5">
        <v>1</v>
      </c>
      <c r="L24" s="5">
        <v>1</v>
      </c>
      <c r="M24" s="5">
        <v>1</v>
      </c>
      <c r="N24" s="5">
        <v>1</v>
      </c>
    </row>
    <row r="25" spans="2:14" x14ac:dyDescent="0.25">
      <c r="B25" s="3" t="s">
        <v>56</v>
      </c>
      <c r="C25" s="6">
        <v>0</v>
      </c>
      <c r="D25" s="7">
        <v>1</v>
      </c>
      <c r="E25" s="7">
        <v>1</v>
      </c>
      <c r="F25" s="7">
        <v>1</v>
      </c>
      <c r="G25" s="7">
        <v>1</v>
      </c>
      <c r="H25" s="7">
        <v>1</v>
      </c>
      <c r="I25" s="7">
        <v>1</v>
      </c>
      <c r="J25" s="7">
        <v>1</v>
      </c>
      <c r="K25" s="7">
        <v>1</v>
      </c>
      <c r="L25" s="7">
        <v>1</v>
      </c>
      <c r="M25" s="7">
        <v>1</v>
      </c>
      <c r="N25" s="7">
        <v>1</v>
      </c>
    </row>
    <row r="26" spans="2:14" x14ac:dyDescent="0.25">
      <c r="B26" s="3" t="s">
        <v>18</v>
      </c>
      <c r="C26" s="4">
        <v>0</v>
      </c>
      <c r="D26" s="5">
        <v>0.42439887019525979</v>
      </c>
      <c r="E26" s="5">
        <v>0.57422080314380453</v>
      </c>
      <c r="F26" s="5">
        <v>0.60223504850792087</v>
      </c>
      <c r="G26" s="5">
        <v>0.6450317245896271</v>
      </c>
      <c r="H26" s="5">
        <v>0.70261083138892311</v>
      </c>
      <c r="I26" s="5">
        <v>0.76018993818821901</v>
      </c>
      <c r="J26" s="5">
        <v>0.8177690449875149</v>
      </c>
      <c r="K26" s="5">
        <v>0.8753481517868108</v>
      </c>
      <c r="L26" s="5">
        <v>0.91689876785787383</v>
      </c>
      <c r="M26" s="5">
        <v>0.95844938392893686</v>
      </c>
      <c r="N26" s="5">
        <v>1</v>
      </c>
    </row>
    <row r="27" spans="2:14" x14ac:dyDescent="0.25">
      <c r="B27" s="3" t="s">
        <v>19</v>
      </c>
      <c r="C27" s="6">
        <v>0</v>
      </c>
      <c r="D27" s="7">
        <v>0.75</v>
      </c>
      <c r="E27" s="7">
        <v>0.82140000000000013</v>
      </c>
      <c r="F27" s="7">
        <v>0.89290000000000025</v>
      </c>
      <c r="G27" s="7">
        <v>0.96430000000000027</v>
      </c>
      <c r="H27" s="7">
        <v>1</v>
      </c>
      <c r="I27" s="7">
        <v>1</v>
      </c>
      <c r="J27" s="7">
        <v>1</v>
      </c>
      <c r="K27" s="7">
        <v>1</v>
      </c>
      <c r="L27" s="7">
        <v>1</v>
      </c>
      <c r="M27" s="7">
        <v>1</v>
      </c>
      <c r="N27" s="7">
        <v>1</v>
      </c>
    </row>
    <row r="28" spans="2:14" x14ac:dyDescent="0.25">
      <c r="B28" s="3" t="s">
        <v>20</v>
      </c>
      <c r="C28" s="4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</row>
    <row r="29" spans="2:14" x14ac:dyDescent="0.25">
      <c r="B29" s="3" t="s">
        <v>21</v>
      </c>
      <c r="C29" s="6">
        <v>0</v>
      </c>
      <c r="D29" s="7">
        <v>0.88</v>
      </c>
      <c r="E29" s="7">
        <v>0.89</v>
      </c>
      <c r="F29" s="7">
        <v>0.90669999999999995</v>
      </c>
      <c r="G29" s="7">
        <v>0.92259999999999998</v>
      </c>
      <c r="H29" s="7">
        <v>0.94</v>
      </c>
      <c r="I29" s="7">
        <v>0.94699999999999995</v>
      </c>
      <c r="J29" s="7">
        <v>1</v>
      </c>
      <c r="K29" s="7">
        <v>1</v>
      </c>
      <c r="L29" s="7">
        <v>1</v>
      </c>
      <c r="M29" s="7">
        <v>1</v>
      </c>
      <c r="N29" s="7">
        <v>1</v>
      </c>
    </row>
    <row r="30" spans="2:14" x14ac:dyDescent="0.25">
      <c r="B30" s="3" t="s">
        <v>22</v>
      </c>
      <c r="C30" s="4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</row>
    <row r="31" spans="2:14" x14ac:dyDescent="0.25">
      <c r="B31" s="3" t="s">
        <v>23</v>
      </c>
      <c r="C31" s="6">
        <v>0</v>
      </c>
      <c r="D31" s="7">
        <v>0.26400000000000001</v>
      </c>
      <c r="E31" s="7">
        <v>0.46410361445783127</v>
      </c>
      <c r="F31" s="7">
        <v>0.594070281124498</v>
      </c>
      <c r="G31" s="7">
        <v>0.64853012048192771</v>
      </c>
      <c r="H31" s="7">
        <v>0.71936144578313255</v>
      </c>
      <c r="I31" s="7">
        <v>0.80152194093682227</v>
      </c>
      <c r="J31" s="7">
        <v>0.88422113221314635</v>
      </c>
      <c r="K31" s="7">
        <v>0.96692032348947043</v>
      </c>
      <c r="L31" s="7">
        <v>1</v>
      </c>
      <c r="M31" s="7">
        <v>1</v>
      </c>
      <c r="N31" s="7">
        <v>1</v>
      </c>
    </row>
    <row r="32" spans="2:14" x14ac:dyDescent="0.25">
      <c r="B32" s="3" t="s">
        <v>24</v>
      </c>
      <c r="C32" s="4">
        <v>0</v>
      </c>
      <c r="D32" s="5">
        <v>0.5</v>
      </c>
      <c r="E32" s="5">
        <v>0.6</v>
      </c>
      <c r="F32" s="5">
        <v>1</v>
      </c>
      <c r="G32" s="5">
        <v>1</v>
      </c>
      <c r="H32" s="5">
        <v>1</v>
      </c>
      <c r="I32" s="5">
        <v>1</v>
      </c>
      <c r="J32" s="5">
        <v>1</v>
      </c>
      <c r="K32" s="5">
        <v>1</v>
      </c>
      <c r="L32" s="5">
        <v>1</v>
      </c>
      <c r="M32" s="5">
        <v>1</v>
      </c>
      <c r="N32" s="5">
        <v>1</v>
      </c>
    </row>
    <row r="33" spans="2:14" x14ac:dyDescent="0.25">
      <c r="B33" s="3" t="s">
        <v>25</v>
      </c>
      <c r="C33" s="6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</row>
    <row r="34" spans="2:14" x14ac:dyDescent="0.25">
      <c r="B34" s="3" t="s">
        <v>26</v>
      </c>
      <c r="C34" s="4">
        <v>0</v>
      </c>
      <c r="D34" s="5">
        <v>0.60443689110605803</v>
      </c>
      <c r="E34" s="5">
        <v>0.68768321271512733</v>
      </c>
      <c r="F34" s="5">
        <v>0.75478303186065721</v>
      </c>
      <c r="G34" s="5">
        <v>0.80574401093686632</v>
      </c>
      <c r="H34" s="5">
        <v>0.85561590601649273</v>
      </c>
      <c r="I34" s="5">
        <v>0.90251250105359293</v>
      </c>
      <c r="J34" s="5">
        <v>0.93182255313308371</v>
      </c>
      <c r="K34" s="5">
        <v>0.96042861645100996</v>
      </c>
      <c r="L34" s="5">
        <v>0.97504761220066594</v>
      </c>
      <c r="M34" s="5">
        <v>0.99025637647620612</v>
      </c>
      <c r="N34" s="5">
        <v>0.99943555069494661</v>
      </c>
    </row>
    <row r="35" spans="2:14" x14ac:dyDescent="0.25">
      <c r="B35" s="3" t="s">
        <v>27</v>
      </c>
      <c r="C35" s="6">
        <v>0</v>
      </c>
      <c r="D35" s="7">
        <v>0.50027188760244556</v>
      </c>
      <c r="E35" s="7">
        <v>0.68365942500325216</v>
      </c>
      <c r="F35" s="7">
        <v>0.79634968128008321</v>
      </c>
      <c r="G35" s="7">
        <v>0.80317939378170933</v>
      </c>
      <c r="H35" s="7">
        <v>0.84415766879146603</v>
      </c>
      <c r="I35" s="7">
        <v>0.82366853128658768</v>
      </c>
      <c r="J35" s="7">
        <v>0.86513464290360342</v>
      </c>
      <c r="K35" s="7">
        <v>0.87196435540522954</v>
      </c>
      <c r="L35" s="7">
        <v>0.88220892415766872</v>
      </c>
      <c r="M35" s="7">
        <v>0.96634577858722503</v>
      </c>
      <c r="N35" s="7">
        <v>1</v>
      </c>
    </row>
    <row r="36" spans="2:14" x14ac:dyDescent="0.25">
      <c r="B36" s="3" t="s">
        <v>28</v>
      </c>
      <c r="C36" s="4">
        <v>0</v>
      </c>
      <c r="D36" s="5">
        <v>1</v>
      </c>
      <c r="E36" s="5">
        <v>1</v>
      </c>
      <c r="F36" s="5">
        <v>1</v>
      </c>
      <c r="G36" s="5">
        <v>1</v>
      </c>
      <c r="H36" s="5">
        <v>1</v>
      </c>
      <c r="I36" s="5">
        <v>1</v>
      </c>
      <c r="J36" s="5">
        <v>1</v>
      </c>
      <c r="K36" s="5">
        <v>1</v>
      </c>
      <c r="L36" s="5">
        <v>1</v>
      </c>
      <c r="M36" s="5">
        <v>1</v>
      </c>
      <c r="N36" s="5">
        <v>1</v>
      </c>
    </row>
    <row r="37" spans="2:14" x14ac:dyDescent="0.25">
      <c r="B37" s="3" t="s">
        <v>29</v>
      </c>
      <c r="C37" s="6">
        <v>0</v>
      </c>
      <c r="D37" s="7">
        <v>0.51413882016430756</v>
      </c>
      <c r="E37" s="7">
        <v>0.63026577464678024</v>
      </c>
      <c r="F37" s="7">
        <v>0.72210411921078321</v>
      </c>
      <c r="G37" s="7">
        <v>0.78511661557211243</v>
      </c>
      <c r="H37" s="7">
        <v>0.85103960612761553</v>
      </c>
      <c r="I37" s="7">
        <v>0.90793819399961795</v>
      </c>
      <c r="J37" s="7">
        <v>0.94293073475877365</v>
      </c>
      <c r="K37" s="7">
        <v>0.97231552568734625</v>
      </c>
      <c r="L37" s="7">
        <v>0.98520883243025725</v>
      </c>
      <c r="M37" s="7">
        <v>0.99444054245871616</v>
      </c>
      <c r="N37" s="7">
        <v>0.99915091896711683</v>
      </c>
    </row>
    <row r="38" spans="2:14" x14ac:dyDescent="0.25">
      <c r="B38" s="3" t="s">
        <v>30</v>
      </c>
      <c r="C38" s="4">
        <v>0</v>
      </c>
      <c r="D38" s="5">
        <v>0.51413882016430756</v>
      </c>
      <c r="E38" s="5">
        <v>0.63026577464678024</v>
      </c>
      <c r="F38" s="5">
        <v>0.72210411921078321</v>
      </c>
      <c r="G38" s="5">
        <v>0.78511661557211243</v>
      </c>
      <c r="H38" s="5">
        <v>0.85103960612761553</v>
      </c>
      <c r="I38" s="5">
        <v>0.90793819399961795</v>
      </c>
      <c r="J38" s="5">
        <v>0.94293073475877365</v>
      </c>
      <c r="K38" s="5">
        <v>0.97231552568734625</v>
      </c>
      <c r="L38" s="5">
        <v>0.98520883243025725</v>
      </c>
      <c r="M38" s="5">
        <v>0.99444054245871616</v>
      </c>
      <c r="N38" s="5">
        <v>0.99915091896711683</v>
      </c>
    </row>
    <row r="39" spans="2:14" x14ac:dyDescent="0.25">
      <c r="B39" s="3" t="s">
        <v>31</v>
      </c>
      <c r="C39" s="6">
        <v>0</v>
      </c>
      <c r="D39" s="7">
        <v>0.67514978469161357</v>
      </c>
      <c r="E39" s="7">
        <v>0.7137062044450655</v>
      </c>
      <c r="F39" s="7">
        <v>0.75466062301071046</v>
      </c>
      <c r="G39" s="7">
        <v>0.79527174117893706</v>
      </c>
      <c r="H39" s="7">
        <v>0.83446637773593246</v>
      </c>
      <c r="I39" s="7">
        <v>0.86691435362634317</v>
      </c>
      <c r="J39" s="7">
        <v>0.90843267086497981</v>
      </c>
      <c r="K39" s="7">
        <v>0.93162320747638128</v>
      </c>
      <c r="L39" s="7">
        <v>0.95097292798593458</v>
      </c>
      <c r="M39" s="7">
        <v>0.97819307803682198</v>
      </c>
      <c r="N39" s="7">
        <v>1</v>
      </c>
    </row>
    <row r="40" spans="2:14" x14ac:dyDescent="0.25">
      <c r="B40" s="3" t="s">
        <v>32</v>
      </c>
      <c r="C40" s="4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</row>
    <row r="41" spans="2:14" x14ac:dyDescent="0.25">
      <c r="B41" s="3" t="s">
        <v>33</v>
      </c>
      <c r="C41" s="6">
        <v>0</v>
      </c>
      <c r="D41" s="7">
        <v>0.85</v>
      </c>
      <c r="E41" s="7">
        <v>0.85</v>
      </c>
      <c r="F41" s="7">
        <v>0.9</v>
      </c>
      <c r="G41" s="7">
        <v>0.9</v>
      </c>
      <c r="H41" s="7">
        <v>0.9</v>
      </c>
      <c r="I41" s="7">
        <v>0.95</v>
      </c>
      <c r="J41" s="7">
        <v>1</v>
      </c>
      <c r="K41" s="7">
        <v>1</v>
      </c>
      <c r="L41" s="7">
        <v>1</v>
      </c>
      <c r="M41" s="7">
        <v>1</v>
      </c>
      <c r="N41" s="7">
        <v>1</v>
      </c>
    </row>
    <row r="42" spans="2:14" x14ac:dyDescent="0.25">
      <c r="B42" s="3" t="s">
        <v>34</v>
      </c>
      <c r="C42" s="4">
        <v>0</v>
      </c>
      <c r="D42" s="5">
        <v>0.51413882016430756</v>
      </c>
      <c r="E42" s="5">
        <v>0.63026577464678024</v>
      </c>
      <c r="F42" s="5">
        <v>0.72210411921078321</v>
      </c>
      <c r="G42" s="5">
        <v>0.78511661557211243</v>
      </c>
      <c r="H42" s="5">
        <v>0.85103960612761553</v>
      </c>
      <c r="I42" s="5">
        <v>0.90793819399961795</v>
      </c>
      <c r="J42" s="5">
        <v>0.94293073475877365</v>
      </c>
      <c r="K42" s="5">
        <v>0.97231552568734625</v>
      </c>
      <c r="L42" s="5">
        <v>0.98520883243025725</v>
      </c>
      <c r="M42" s="5">
        <v>0.99444054245871616</v>
      </c>
      <c r="N42" s="5">
        <v>0.99915091896711683</v>
      </c>
    </row>
    <row r="43" spans="2:14" x14ac:dyDescent="0.25">
      <c r="B43" s="3" t="s">
        <v>35</v>
      </c>
      <c r="C43" s="6">
        <v>0</v>
      </c>
      <c r="D43" s="7">
        <v>0.51413882016430756</v>
      </c>
      <c r="E43" s="7">
        <v>0.63026577464678024</v>
      </c>
      <c r="F43" s="7">
        <v>0.72210411921078321</v>
      </c>
      <c r="G43" s="7">
        <v>0.78511661557211243</v>
      </c>
      <c r="H43" s="7">
        <v>0.85103960612761553</v>
      </c>
      <c r="I43" s="7">
        <v>0.90793819399961795</v>
      </c>
      <c r="J43" s="7">
        <v>0.94293073475877365</v>
      </c>
      <c r="K43" s="7">
        <v>0.97231552568734625</v>
      </c>
      <c r="L43" s="7">
        <v>0.98520883243025725</v>
      </c>
      <c r="M43" s="7">
        <v>0.99444054245871616</v>
      </c>
      <c r="N43" s="7">
        <v>0.99915091896711683</v>
      </c>
    </row>
    <row r="46" spans="2:14" x14ac:dyDescent="0.25">
      <c r="B46" s="8"/>
    </row>
    <row r="47" spans="2:14" x14ac:dyDescent="0.25">
      <c r="B47" s="9"/>
    </row>
  </sheetData>
  <mergeCells count="2">
    <mergeCell ref="B10:B11"/>
    <mergeCell ref="C10:N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E4CC1-B295-461E-8DD2-6416503C7195}">
  <dimension ref="A2:H29"/>
  <sheetViews>
    <sheetView showGridLines="0" workbookViewId="0">
      <selection activeCell="B28" sqref="B28"/>
    </sheetView>
  </sheetViews>
  <sheetFormatPr defaultRowHeight="15.75" x14ac:dyDescent="0.25"/>
  <cols>
    <col min="1" max="16384" width="9.140625" style="25"/>
  </cols>
  <sheetData>
    <row r="2" spans="1:8" x14ac:dyDescent="0.25">
      <c r="A2" s="44" t="s">
        <v>49</v>
      </c>
    </row>
    <row r="4" spans="1:8" x14ac:dyDescent="0.25">
      <c r="B4" s="23" t="s">
        <v>61</v>
      </c>
      <c r="C4" s="24" t="s">
        <v>37</v>
      </c>
      <c r="D4" s="24" t="s">
        <v>38</v>
      </c>
      <c r="E4" s="24" t="s">
        <v>39</v>
      </c>
      <c r="F4" s="24" t="s">
        <v>40</v>
      </c>
      <c r="G4" s="24" t="s">
        <v>41</v>
      </c>
      <c r="H4" s="24" t="s">
        <v>42</v>
      </c>
    </row>
    <row r="5" spans="1:8" x14ac:dyDescent="0.25">
      <c r="B5" s="26" t="s">
        <v>6</v>
      </c>
      <c r="C5" s="27">
        <v>27.9</v>
      </c>
      <c r="D5" s="27">
        <v>29</v>
      </c>
      <c r="E5" s="27">
        <v>29.5</v>
      </c>
      <c r="F5" s="27">
        <v>30.3</v>
      </c>
      <c r="G5" s="27">
        <v>27.8</v>
      </c>
      <c r="H5" s="27">
        <v>21.3</v>
      </c>
    </row>
    <row r="6" spans="1:8" x14ac:dyDescent="0.25">
      <c r="B6" s="26" t="s">
        <v>43</v>
      </c>
      <c r="C6" s="27">
        <v>1</v>
      </c>
      <c r="D6" s="27">
        <v>1</v>
      </c>
      <c r="E6" s="27">
        <v>1</v>
      </c>
      <c r="F6" s="27">
        <v>1</v>
      </c>
      <c r="G6" s="27">
        <v>1</v>
      </c>
      <c r="H6" s="27">
        <v>1</v>
      </c>
    </row>
    <row r="7" spans="1:8" x14ac:dyDescent="0.25">
      <c r="B7" s="26" t="s">
        <v>11</v>
      </c>
      <c r="C7" s="27">
        <v>4.5</v>
      </c>
      <c r="D7" s="27">
        <v>4.5</v>
      </c>
      <c r="E7" s="27">
        <v>4.5</v>
      </c>
      <c r="F7" s="27">
        <v>4.5</v>
      </c>
      <c r="G7" s="27">
        <v>4.5</v>
      </c>
      <c r="H7" s="27">
        <v>4.5</v>
      </c>
    </row>
    <row r="8" spans="1:8" x14ac:dyDescent="0.25">
      <c r="B8" s="26" t="s">
        <v>44</v>
      </c>
      <c r="C8" s="27">
        <v>43.6</v>
      </c>
      <c r="D8" s="27">
        <v>43.1</v>
      </c>
      <c r="E8" s="27">
        <v>42</v>
      </c>
      <c r="F8" s="27">
        <v>42.4</v>
      </c>
      <c r="G8" s="27">
        <v>41.7</v>
      </c>
      <c r="H8" s="27">
        <v>40.6</v>
      </c>
    </row>
    <row r="9" spans="1:8" x14ac:dyDescent="0.25">
      <c r="B9" s="26" t="s">
        <v>45</v>
      </c>
      <c r="C9" s="27">
        <v>116.4</v>
      </c>
      <c r="D9" s="27">
        <v>114.7</v>
      </c>
      <c r="E9" s="27">
        <v>110.6</v>
      </c>
      <c r="F9" s="27">
        <v>112.2</v>
      </c>
      <c r="G9" s="27">
        <v>109.5</v>
      </c>
      <c r="H9" s="27">
        <v>105.7</v>
      </c>
    </row>
    <row r="10" spans="1:8" x14ac:dyDescent="0.25">
      <c r="B10" s="26" t="s">
        <v>46</v>
      </c>
      <c r="C10" s="27">
        <v>7.9</v>
      </c>
      <c r="D10" s="27">
        <v>7.9</v>
      </c>
      <c r="E10" s="27">
        <v>7.9</v>
      </c>
      <c r="F10" s="27">
        <v>7.9</v>
      </c>
      <c r="G10" s="27">
        <v>7.9</v>
      </c>
      <c r="H10" s="27">
        <v>7.9</v>
      </c>
    </row>
    <row r="11" spans="1:8" x14ac:dyDescent="0.25">
      <c r="B11" s="26" t="s">
        <v>47</v>
      </c>
      <c r="C11" s="27">
        <v>2.9</v>
      </c>
      <c r="D11" s="27">
        <v>2.9</v>
      </c>
      <c r="E11" s="27">
        <v>2.9</v>
      </c>
      <c r="F11" s="27">
        <v>2.9</v>
      </c>
      <c r="G11" s="27">
        <v>2.9</v>
      </c>
      <c r="H11" s="27">
        <v>2.9</v>
      </c>
    </row>
    <row r="12" spans="1:8" x14ac:dyDescent="0.25">
      <c r="B12" s="26" t="s">
        <v>14</v>
      </c>
      <c r="C12" s="27">
        <v>6</v>
      </c>
      <c r="D12" s="27">
        <v>6</v>
      </c>
      <c r="E12" s="27">
        <v>6</v>
      </c>
      <c r="F12" s="27">
        <v>6</v>
      </c>
      <c r="G12" s="27">
        <v>6</v>
      </c>
      <c r="H12" s="27">
        <v>6</v>
      </c>
    </row>
    <row r="13" spans="1:8" x14ac:dyDescent="0.25">
      <c r="B13" s="26" t="s">
        <v>33</v>
      </c>
      <c r="C13" s="27">
        <v>4.4000000000000004</v>
      </c>
      <c r="D13" s="27">
        <v>4.4000000000000004</v>
      </c>
      <c r="E13" s="27">
        <v>4.4000000000000004</v>
      </c>
      <c r="F13" s="27">
        <v>4.4000000000000004</v>
      </c>
      <c r="G13" s="27">
        <v>4.4000000000000004</v>
      </c>
      <c r="H13" s="27">
        <v>4.4000000000000004</v>
      </c>
    </row>
    <row r="14" spans="1:8" x14ac:dyDescent="0.25">
      <c r="B14" s="26" t="s">
        <v>16</v>
      </c>
      <c r="C14" s="27">
        <v>0.3</v>
      </c>
      <c r="D14" s="27">
        <v>0.3</v>
      </c>
      <c r="E14" s="27">
        <v>0.3</v>
      </c>
      <c r="F14" s="27">
        <v>0.3</v>
      </c>
      <c r="G14" s="27">
        <v>0.3</v>
      </c>
      <c r="H14" s="27">
        <v>0.3</v>
      </c>
    </row>
    <row r="15" spans="1:8" x14ac:dyDescent="0.25">
      <c r="B15" s="26" t="s">
        <v>9</v>
      </c>
      <c r="C15" s="27">
        <v>11.9</v>
      </c>
      <c r="D15" s="27">
        <v>12.1</v>
      </c>
      <c r="E15" s="27">
        <v>12.1</v>
      </c>
      <c r="F15" s="27">
        <v>12.6</v>
      </c>
      <c r="G15" s="27">
        <v>13.1</v>
      </c>
      <c r="H15" s="27">
        <v>14.1</v>
      </c>
    </row>
    <row r="16" spans="1:8" x14ac:dyDescent="0.25">
      <c r="B16" s="26" t="s">
        <v>21</v>
      </c>
      <c r="C16" s="27">
        <v>21.7</v>
      </c>
      <c r="D16" s="27">
        <v>21.1</v>
      </c>
      <c r="E16" s="27">
        <v>21.1</v>
      </c>
      <c r="F16" s="27">
        <v>21.2</v>
      </c>
      <c r="G16" s="27">
        <v>20.5</v>
      </c>
      <c r="H16" s="27">
        <v>19.2</v>
      </c>
    </row>
    <row r="17" spans="2:8" x14ac:dyDescent="0.25">
      <c r="B17" s="26" t="s">
        <v>22</v>
      </c>
      <c r="C17" s="27">
        <v>47.3</v>
      </c>
      <c r="D17" s="27">
        <v>47</v>
      </c>
      <c r="E17" s="27">
        <v>48</v>
      </c>
      <c r="F17" s="27">
        <v>47.1</v>
      </c>
      <c r="G17" s="27">
        <v>48.5</v>
      </c>
      <c r="H17" s="27">
        <v>44.4</v>
      </c>
    </row>
    <row r="18" spans="2:8" x14ac:dyDescent="0.25">
      <c r="B18" s="26" t="s">
        <v>23</v>
      </c>
      <c r="C18" s="27">
        <v>63.6</v>
      </c>
      <c r="D18" s="27">
        <v>62.9</v>
      </c>
      <c r="E18" s="27">
        <v>62.3</v>
      </c>
      <c r="F18" s="27">
        <v>61.7</v>
      </c>
      <c r="G18" s="27">
        <v>61.6</v>
      </c>
      <c r="H18" s="27">
        <v>61.1</v>
      </c>
    </row>
    <row r="19" spans="2:8" x14ac:dyDescent="0.25">
      <c r="B19" s="26" t="s">
        <v>26</v>
      </c>
      <c r="C19" s="27">
        <v>137.4</v>
      </c>
      <c r="D19" s="27">
        <v>137.4</v>
      </c>
      <c r="E19" s="27">
        <v>137.4</v>
      </c>
      <c r="F19" s="27">
        <v>137.4</v>
      </c>
      <c r="G19" s="27">
        <v>137.4</v>
      </c>
      <c r="H19" s="27">
        <v>137.4</v>
      </c>
    </row>
    <row r="20" spans="2:8" x14ac:dyDescent="0.25">
      <c r="B20" s="26" t="s">
        <v>27</v>
      </c>
      <c r="C20" s="27">
        <v>726.1</v>
      </c>
      <c r="D20" s="27">
        <v>879.1</v>
      </c>
      <c r="E20" s="27">
        <v>756</v>
      </c>
      <c r="F20" s="27">
        <v>674.3</v>
      </c>
      <c r="G20" s="27">
        <v>676.5</v>
      </c>
      <c r="H20" s="27">
        <v>659</v>
      </c>
    </row>
    <row r="21" spans="2:8" x14ac:dyDescent="0.25">
      <c r="B21" s="26" t="s">
        <v>29</v>
      </c>
      <c r="C21" s="27">
        <v>65</v>
      </c>
      <c r="D21" s="27">
        <v>59.1</v>
      </c>
      <c r="E21" s="27">
        <v>60.9</v>
      </c>
      <c r="F21" s="27">
        <v>59.8</v>
      </c>
      <c r="G21" s="27">
        <v>62.2</v>
      </c>
      <c r="H21" s="27">
        <v>53.1</v>
      </c>
    </row>
    <row r="22" spans="2:8" x14ac:dyDescent="0.25">
      <c r="B22" s="26" t="s">
        <v>34</v>
      </c>
      <c r="C22" s="27">
        <v>270</v>
      </c>
      <c r="D22" s="27">
        <v>265</v>
      </c>
      <c r="E22" s="27">
        <v>265</v>
      </c>
      <c r="F22" s="27">
        <v>260</v>
      </c>
      <c r="G22" s="27">
        <v>260</v>
      </c>
      <c r="H22" s="27">
        <v>270</v>
      </c>
    </row>
    <row r="23" spans="2:8" x14ac:dyDescent="0.25">
      <c r="B23" s="26" t="s">
        <v>31</v>
      </c>
      <c r="C23" s="27">
        <v>1.2</v>
      </c>
      <c r="D23" s="27">
        <v>1.3</v>
      </c>
      <c r="E23" s="27">
        <v>1.2</v>
      </c>
      <c r="F23" s="27">
        <v>1.2</v>
      </c>
      <c r="G23" s="27">
        <v>1.1000000000000001</v>
      </c>
      <c r="H23" s="27">
        <v>0.9</v>
      </c>
    </row>
    <row r="24" spans="2:8" x14ac:dyDescent="0.25">
      <c r="B24" s="26" t="s">
        <v>35</v>
      </c>
      <c r="C24" s="27">
        <v>1113.9000000000001</v>
      </c>
      <c r="D24" s="27">
        <v>1057.0999999999999</v>
      </c>
      <c r="E24" s="27">
        <v>993.3</v>
      </c>
      <c r="F24" s="27">
        <v>992.9</v>
      </c>
      <c r="G24" s="27">
        <v>862</v>
      </c>
      <c r="H24" s="27">
        <v>963.6</v>
      </c>
    </row>
    <row r="25" spans="2:8" x14ac:dyDescent="0.25">
      <c r="B25" s="23"/>
      <c r="C25" s="24"/>
      <c r="D25" s="24"/>
      <c r="E25" s="24"/>
      <c r="F25" s="24"/>
      <c r="G25" s="24"/>
      <c r="H25" s="24"/>
    </row>
    <row r="26" spans="2:8" x14ac:dyDescent="0.25">
      <c r="B26" s="28" t="s">
        <v>48</v>
      </c>
      <c r="C26" s="29">
        <f>+SUM(NP_per_country[APR])</f>
        <v>2673</v>
      </c>
      <c r="D26" s="29">
        <f>+SUM(NP_per_country[MAY])</f>
        <v>2755.8999999999996</v>
      </c>
      <c r="E26" s="29">
        <f>+SUM(NP_per_country[JUN])</f>
        <v>2566.4</v>
      </c>
      <c r="F26" s="29">
        <f>+SUM(NP_per_country[JUL])</f>
        <v>2480.1</v>
      </c>
      <c r="G26" s="29">
        <f>+SUM(NP_per_country[AUG])</f>
        <v>2348.8999999999996</v>
      </c>
      <c r="H26" s="29">
        <f>+SUM(NP_per_country[SEP])</f>
        <v>2417.4</v>
      </c>
    </row>
    <row r="28" spans="2:8" x14ac:dyDescent="0.25">
      <c r="B28" s="8" t="s">
        <v>50</v>
      </c>
    </row>
    <row r="29" spans="2:8" x14ac:dyDescent="0.25">
      <c r="B29" s="9" t="s">
        <v>72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7CE07-842C-4840-A7EF-61DE688C120B}">
  <dimension ref="A2:H47"/>
  <sheetViews>
    <sheetView showGridLines="0" topLeftCell="A28" workbookViewId="0">
      <selection activeCell="G64" sqref="G64"/>
    </sheetView>
  </sheetViews>
  <sheetFormatPr defaultRowHeight="15.75" x14ac:dyDescent="0.25"/>
  <cols>
    <col min="1" max="1" width="9.140625" style="25"/>
    <col min="2" max="2" width="11.5703125" style="25" customWidth="1"/>
    <col min="3" max="8" width="16.7109375" style="38" customWidth="1"/>
    <col min="9" max="16384" width="9.140625" style="25"/>
  </cols>
  <sheetData>
    <row r="2" spans="1:8" s="45" customFormat="1" x14ac:dyDescent="0.25">
      <c r="A2" s="44" t="s">
        <v>60</v>
      </c>
    </row>
    <row r="4" spans="1:8" x14ac:dyDescent="0.25">
      <c r="B4" s="25" t="s">
        <v>61</v>
      </c>
      <c r="C4" s="38" t="s">
        <v>37</v>
      </c>
      <c r="D4" s="38" t="s">
        <v>38</v>
      </c>
      <c r="E4" s="38" t="s">
        <v>39</v>
      </c>
      <c r="F4" s="38" t="s">
        <v>40</v>
      </c>
      <c r="G4" s="38" t="s">
        <v>41</v>
      </c>
      <c r="H4" s="38" t="s">
        <v>42</v>
      </c>
    </row>
    <row r="5" spans="1:8" x14ac:dyDescent="0.25">
      <c r="B5" s="25" t="s">
        <v>6</v>
      </c>
      <c r="C5" s="39">
        <v>195.6</v>
      </c>
      <c r="D5" s="39">
        <v>156.9</v>
      </c>
      <c r="E5" s="39">
        <v>132.19999999999999</v>
      </c>
      <c r="F5" s="39">
        <v>134</v>
      </c>
      <c r="G5" s="39">
        <v>149</v>
      </c>
      <c r="H5" s="39">
        <v>196.2</v>
      </c>
    </row>
    <row r="6" spans="1:8" x14ac:dyDescent="0.25">
      <c r="B6" s="25" t="s">
        <v>51</v>
      </c>
      <c r="C6" s="39">
        <v>4.4000000000000004</v>
      </c>
      <c r="D6" s="39">
        <v>2.6</v>
      </c>
      <c r="E6" s="39">
        <v>2.1</v>
      </c>
      <c r="F6" s="39">
        <v>2.1</v>
      </c>
      <c r="G6" s="39">
        <v>2.1</v>
      </c>
      <c r="H6" s="39">
        <v>2.4</v>
      </c>
    </row>
    <row r="7" spans="1:8" x14ac:dyDescent="0.25">
      <c r="B7" s="25" t="s">
        <v>52</v>
      </c>
      <c r="C7" s="39">
        <v>346.5</v>
      </c>
      <c r="D7" s="39">
        <v>307.2</v>
      </c>
      <c r="E7" s="39">
        <v>297</v>
      </c>
      <c r="F7" s="39">
        <v>284.7</v>
      </c>
      <c r="G7" s="39">
        <v>281</v>
      </c>
      <c r="H7" s="39">
        <v>319.89999999999998</v>
      </c>
    </row>
    <row r="8" spans="1:8" x14ac:dyDescent="0.25">
      <c r="B8" s="25" t="s">
        <v>53</v>
      </c>
      <c r="C8" s="39">
        <v>109.5</v>
      </c>
      <c r="D8" s="39">
        <v>82.9</v>
      </c>
      <c r="E8" s="39">
        <v>52.9</v>
      </c>
      <c r="F8" s="39">
        <v>43.8</v>
      </c>
      <c r="G8" s="39">
        <v>46.2</v>
      </c>
      <c r="H8" s="39">
        <v>65.099999999999994</v>
      </c>
    </row>
    <row r="9" spans="1:8" x14ac:dyDescent="0.25">
      <c r="B9" s="25" t="s">
        <v>43</v>
      </c>
      <c r="C9" s="39">
        <v>92</v>
      </c>
      <c r="D9" s="39">
        <v>72</v>
      </c>
      <c r="E9" s="39">
        <v>64</v>
      </c>
      <c r="F9" s="39">
        <v>64</v>
      </c>
      <c r="G9" s="39">
        <v>54</v>
      </c>
      <c r="H9" s="39">
        <v>58</v>
      </c>
    </row>
    <row r="10" spans="1:8" x14ac:dyDescent="0.25">
      <c r="B10" s="25" t="s">
        <v>54</v>
      </c>
      <c r="C10" s="39">
        <v>102.4</v>
      </c>
      <c r="D10" s="39">
        <v>90.6</v>
      </c>
      <c r="E10" s="39">
        <v>44.7</v>
      </c>
      <c r="F10" s="39">
        <v>37.1</v>
      </c>
      <c r="G10" s="39">
        <v>40.799999999999997</v>
      </c>
      <c r="H10" s="39">
        <v>56.4</v>
      </c>
    </row>
    <row r="11" spans="1:8" x14ac:dyDescent="0.25">
      <c r="B11" s="25" t="s">
        <v>11</v>
      </c>
      <c r="C11" s="39">
        <v>219</v>
      </c>
      <c r="D11" s="39">
        <v>142</v>
      </c>
      <c r="E11" s="39">
        <v>109</v>
      </c>
      <c r="F11" s="39">
        <v>78</v>
      </c>
      <c r="G11" s="39">
        <v>95</v>
      </c>
      <c r="H11" s="39">
        <v>132</v>
      </c>
    </row>
    <row r="12" spans="1:8" x14ac:dyDescent="0.25">
      <c r="B12" s="25" t="s">
        <v>44</v>
      </c>
      <c r="C12" s="39">
        <v>1094.9000000000001</v>
      </c>
      <c r="D12" s="39">
        <v>854.8</v>
      </c>
      <c r="E12" s="39">
        <v>805.9</v>
      </c>
      <c r="F12" s="39">
        <v>745.9</v>
      </c>
      <c r="G12" s="39">
        <v>774.6</v>
      </c>
      <c r="H12" s="39">
        <v>750.9</v>
      </c>
    </row>
    <row r="13" spans="1:8" x14ac:dyDescent="0.25">
      <c r="B13" s="25" t="s">
        <v>45</v>
      </c>
      <c r="C13" s="39">
        <v>191.2</v>
      </c>
      <c r="D13" s="39">
        <v>134.4</v>
      </c>
      <c r="E13" s="39">
        <v>122.8</v>
      </c>
      <c r="F13" s="39">
        <v>108.6</v>
      </c>
      <c r="G13" s="39">
        <v>115.4</v>
      </c>
      <c r="H13" s="39">
        <v>109.8</v>
      </c>
    </row>
    <row r="14" spans="1:8" x14ac:dyDescent="0.25">
      <c r="B14" s="25" t="s">
        <v>46</v>
      </c>
      <c r="C14" s="39">
        <v>991</v>
      </c>
      <c r="D14" s="39">
        <v>642.29999999999995</v>
      </c>
      <c r="E14" s="39">
        <v>571.29999999999995</v>
      </c>
      <c r="F14" s="39">
        <v>484</v>
      </c>
      <c r="G14" s="39">
        <v>525.79999999999995</v>
      </c>
      <c r="H14" s="39">
        <v>491.3</v>
      </c>
    </row>
    <row r="15" spans="1:8" x14ac:dyDescent="0.25">
      <c r="B15" s="25" t="s">
        <v>47</v>
      </c>
      <c r="C15" s="39">
        <v>382.4</v>
      </c>
      <c r="D15" s="39">
        <v>259</v>
      </c>
      <c r="E15" s="39">
        <v>233.8</v>
      </c>
      <c r="F15" s="39">
        <v>202.9</v>
      </c>
      <c r="G15" s="39">
        <v>217.7</v>
      </c>
      <c r="H15" s="39">
        <v>205.5</v>
      </c>
    </row>
    <row r="16" spans="1:8" x14ac:dyDescent="0.25">
      <c r="B16" s="25" t="s">
        <v>14</v>
      </c>
      <c r="C16" s="39">
        <v>76.099999999999994</v>
      </c>
      <c r="D16" s="39">
        <v>61.1</v>
      </c>
      <c r="E16" s="39">
        <v>43.2</v>
      </c>
      <c r="F16" s="39">
        <v>30.5</v>
      </c>
      <c r="G16" s="39">
        <v>44.8</v>
      </c>
      <c r="H16" s="39">
        <v>51</v>
      </c>
    </row>
    <row r="17" spans="2:8" x14ac:dyDescent="0.25">
      <c r="B17" s="25" t="s">
        <v>15</v>
      </c>
      <c r="C17" s="39">
        <v>12.1</v>
      </c>
      <c r="D17" s="39">
        <v>9.1999999999999993</v>
      </c>
      <c r="E17" s="39">
        <v>5.9</v>
      </c>
      <c r="F17" s="39">
        <v>6.3</v>
      </c>
      <c r="G17" s="39">
        <v>6.8</v>
      </c>
      <c r="H17" s="39">
        <v>8</v>
      </c>
    </row>
    <row r="18" spans="2:8" x14ac:dyDescent="0.25">
      <c r="B18" s="25" t="s">
        <v>33</v>
      </c>
      <c r="C18" s="39">
        <v>989</v>
      </c>
      <c r="D18" s="39">
        <v>903.4</v>
      </c>
      <c r="E18" s="39">
        <v>952.6</v>
      </c>
      <c r="F18" s="39">
        <v>1070.5999999999999</v>
      </c>
      <c r="G18" s="39">
        <v>902.5</v>
      </c>
      <c r="H18" s="39">
        <v>1005.6</v>
      </c>
    </row>
    <row r="19" spans="2:8" x14ac:dyDescent="0.25">
      <c r="B19" s="25" t="s">
        <v>16</v>
      </c>
      <c r="C19" s="39">
        <v>48</v>
      </c>
      <c r="D19" s="39">
        <v>48</v>
      </c>
      <c r="E19" s="39">
        <v>48</v>
      </c>
      <c r="F19" s="39">
        <v>48</v>
      </c>
      <c r="G19" s="39">
        <v>48</v>
      </c>
      <c r="H19" s="39">
        <v>48</v>
      </c>
    </row>
    <row r="20" spans="2:8" x14ac:dyDescent="0.25">
      <c r="B20" s="25" t="s">
        <v>17</v>
      </c>
      <c r="C20" s="39">
        <v>1023.8</v>
      </c>
      <c r="D20" s="39">
        <v>741.9</v>
      </c>
      <c r="E20" s="39">
        <v>565.9</v>
      </c>
      <c r="F20" s="39">
        <v>541.79999999999995</v>
      </c>
      <c r="G20" s="39">
        <v>485.7</v>
      </c>
      <c r="H20" s="39">
        <v>658.5</v>
      </c>
    </row>
    <row r="21" spans="2:8" x14ac:dyDescent="0.25">
      <c r="B21" s="25" t="s">
        <v>56</v>
      </c>
      <c r="C21" s="39">
        <v>103.3</v>
      </c>
      <c r="D21" s="39">
        <v>67.7</v>
      </c>
      <c r="E21" s="39">
        <v>56.7</v>
      </c>
      <c r="F21" s="39">
        <v>45.2</v>
      </c>
      <c r="G21" s="39">
        <v>38.700000000000003</v>
      </c>
      <c r="H21" s="39">
        <v>60</v>
      </c>
    </row>
    <row r="22" spans="2:8" x14ac:dyDescent="0.25">
      <c r="B22" s="25" t="s">
        <v>20</v>
      </c>
      <c r="C22" s="39">
        <v>114.6</v>
      </c>
      <c r="D22" s="39">
        <v>130.19999999999999</v>
      </c>
      <c r="E22" s="39">
        <v>166.5</v>
      </c>
      <c r="F22" s="39">
        <v>140.5</v>
      </c>
      <c r="G22" s="39">
        <v>135.80000000000001</v>
      </c>
      <c r="H22" s="39">
        <v>144.19999999999999</v>
      </c>
    </row>
    <row r="23" spans="2:8" x14ac:dyDescent="0.25">
      <c r="B23" s="25" t="s">
        <v>9</v>
      </c>
      <c r="C23" s="39">
        <v>67.3</v>
      </c>
      <c r="D23" s="39">
        <v>65.400000000000006</v>
      </c>
      <c r="E23" s="39">
        <v>48.2</v>
      </c>
      <c r="F23" s="39">
        <v>53.3</v>
      </c>
      <c r="G23" s="39">
        <v>57.7</v>
      </c>
      <c r="H23" s="39">
        <v>60.6</v>
      </c>
    </row>
    <row r="24" spans="2:8" x14ac:dyDescent="0.25">
      <c r="B24" s="25" t="s">
        <v>21</v>
      </c>
      <c r="C24" s="39">
        <v>210</v>
      </c>
      <c r="D24" s="39">
        <v>160</v>
      </c>
      <c r="E24" s="39">
        <v>150</v>
      </c>
      <c r="F24" s="39">
        <v>150</v>
      </c>
      <c r="G24" s="39">
        <v>135</v>
      </c>
      <c r="H24" s="39">
        <v>170</v>
      </c>
    </row>
    <row r="25" spans="2:8" x14ac:dyDescent="0.25">
      <c r="B25" s="25" t="s">
        <v>22</v>
      </c>
      <c r="C25" s="39">
        <v>174.5</v>
      </c>
      <c r="D25" s="39">
        <v>154.6</v>
      </c>
      <c r="E25" s="39">
        <v>155.6</v>
      </c>
      <c r="F25" s="39">
        <v>139.4</v>
      </c>
      <c r="G25" s="39">
        <v>128</v>
      </c>
      <c r="H25" s="39">
        <v>150.5</v>
      </c>
    </row>
    <row r="26" spans="2:8" x14ac:dyDescent="0.25">
      <c r="B26" s="25" t="s">
        <v>23</v>
      </c>
      <c r="C26" s="39">
        <v>1696.9</v>
      </c>
      <c r="D26" s="39">
        <v>1406.8</v>
      </c>
      <c r="E26" s="39">
        <v>1401.3</v>
      </c>
      <c r="F26" s="39">
        <v>1554</v>
      </c>
      <c r="G26" s="39">
        <v>1270.8</v>
      </c>
      <c r="H26" s="39">
        <v>1572.1</v>
      </c>
    </row>
    <row r="27" spans="2:8" x14ac:dyDescent="0.25">
      <c r="B27" s="25" t="s">
        <v>25</v>
      </c>
      <c r="C27" s="39">
        <v>56.7</v>
      </c>
      <c r="D27" s="39">
        <v>51.8</v>
      </c>
      <c r="E27" s="39">
        <v>40.1</v>
      </c>
      <c r="F27" s="39">
        <v>41.2</v>
      </c>
      <c r="G27" s="39">
        <v>51</v>
      </c>
      <c r="H27" s="39">
        <v>52.5</v>
      </c>
    </row>
    <row r="28" spans="2:8" x14ac:dyDescent="0.25">
      <c r="B28" s="25" t="s">
        <v>57</v>
      </c>
      <c r="C28" s="39">
        <v>23.1</v>
      </c>
      <c r="D28" s="39">
        <v>18.5</v>
      </c>
      <c r="E28" s="39">
        <v>15.3</v>
      </c>
      <c r="F28" s="39">
        <v>14.4</v>
      </c>
      <c r="G28" s="39">
        <v>12.6</v>
      </c>
      <c r="H28" s="39">
        <v>17.399999999999999</v>
      </c>
    </row>
    <row r="29" spans="2:8" x14ac:dyDescent="0.25">
      <c r="B29" s="25" t="s">
        <v>24</v>
      </c>
      <c r="C29" s="39">
        <v>31.1</v>
      </c>
      <c r="D29" s="39">
        <v>19.899999999999999</v>
      </c>
      <c r="E29" s="39">
        <v>21.5</v>
      </c>
      <c r="F29" s="39">
        <v>21.9</v>
      </c>
      <c r="G29" s="39">
        <v>26.5</v>
      </c>
      <c r="H29" s="39">
        <v>28.1</v>
      </c>
    </row>
    <row r="30" spans="2:8" x14ac:dyDescent="0.25">
      <c r="B30" s="25" t="s">
        <v>58</v>
      </c>
      <c r="C30" s="39">
        <v>2.8</v>
      </c>
      <c r="D30" s="39">
        <v>1.8</v>
      </c>
      <c r="E30" s="39">
        <v>8.9</v>
      </c>
      <c r="F30" s="39">
        <v>11.7</v>
      </c>
      <c r="G30" s="39">
        <v>10.1</v>
      </c>
      <c r="H30" s="39">
        <v>11.7</v>
      </c>
    </row>
    <row r="31" spans="2:8" x14ac:dyDescent="0.25">
      <c r="B31" s="25" t="s">
        <v>26</v>
      </c>
      <c r="C31" s="39">
        <v>924.5</v>
      </c>
      <c r="D31" s="39">
        <v>777.9</v>
      </c>
      <c r="E31" s="39">
        <v>676</v>
      </c>
      <c r="F31" s="39">
        <v>687.4</v>
      </c>
      <c r="G31" s="39">
        <v>690.6</v>
      </c>
      <c r="H31" s="39">
        <v>807.9</v>
      </c>
    </row>
    <row r="32" spans="2:8" x14ac:dyDescent="0.25">
      <c r="B32" s="25" t="s">
        <v>27</v>
      </c>
      <c r="C32" s="39">
        <v>516</v>
      </c>
      <c r="D32" s="39">
        <v>428</v>
      </c>
      <c r="E32" s="39">
        <v>364.1</v>
      </c>
      <c r="F32" s="39">
        <v>338</v>
      </c>
      <c r="G32" s="39">
        <v>357.3</v>
      </c>
      <c r="H32" s="39">
        <v>419.8</v>
      </c>
    </row>
    <row r="33" spans="2:8" x14ac:dyDescent="0.25">
      <c r="B33" s="25" t="s">
        <v>28</v>
      </c>
      <c r="C33" s="39">
        <v>167.6</v>
      </c>
      <c r="D33" s="39">
        <v>202</v>
      </c>
      <c r="E33" s="39">
        <v>217.8</v>
      </c>
      <c r="F33" s="39">
        <v>226</v>
      </c>
      <c r="G33" s="39">
        <v>215</v>
      </c>
      <c r="H33" s="39">
        <v>165.3</v>
      </c>
    </row>
    <row r="34" spans="2:8" x14ac:dyDescent="0.25">
      <c r="B34" s="25" t="s">
        <v>29</v>
      </c>
      <c r="C34" s="39">
        <v>275</v>
      </c>
      <c r="D34" s="39">
        <v>180</v>
      </c>
      <c r="E34" s="39">
        <v>120</v>
      </c>
      <c r="F34" s="39">
        <v>160</v>
      </c>
      <c r="G34" s="39">
        <v>170</v>
      </c>
      <c r="H34" s="39">
        <v>195</v>
      </c>
    </row>
    <row r="35" spans="2:8" x14ac:dyDescent="0.25">
      <c r="B35" s="25" t="s">
        <v>30</v>
      </c>
      <c r="C35" s="39">
        <v>33</v>
      </c>
      <c r="D35" s="39">
        <v>33</v>
      </c>
      <c r="E35" s="39">
        <v>33</v>
      </c>
      <c r="F35" s="39">
        <v>33</v>
      </c>
      <c r="G35" s="39">
        <v>33</v>
      </c>
      <c r="H35" s="39">
        <v>33</v>
      </c>
    </row>
    <row r="36" spans="2:8" x14ac:dyDescent="0.25">
      <c r="B36" s="25" t="s">
        <v>34</v>
      </c>
      <c r="C36" s="39">
        <v>18.5</v>
      </c>
      <c r="D36" s="39">
        <v>16.3</v>
      </c>
      <c r="E36" s="39">
        <v>15</v>
      </c>
      <c r="F36" s="39">
        <v>14</v>
      </c>
      <c r="G36" s="39">
        <v>15.3</v>
      </c>
      <c r="H36" s="39">
        <v>17.100000000000001</v>
      </c>
    </row>
    <row r="37" spans="2:8" x14ac:dyDescent="0.25">
      <c r="B37" s="25" t="s">
        <v>32</v>
      </c>
      <c r="C37" s="39">
        <v>25.6</v>
      </c>
      <c r="D37" s="39">
        <v>23.6</v>
      </c>
      <c r="E37" s="39">
        <v>17.600000000000001</v>
      </c>
      <c r="F37" s="39">
        <v>16.8</v>
      </c>
      <c r="G37" s="39">
        <v>17.8</v>
      </c>
      <c r="H37" s="39">
        <v>19.8</v>
      </c>
    </row>
    <row r="38" spans="2:8" x14ac:dyDescent="0.25">
      <c r="B38" s="25" t="s">
        <v>31</v>
      </c>
      <c r="C38" s="39">
        <v>118.8</v>
      </c>
      <c r="D38" s="39">
        <v>82.8</v>
      </c>
      <c r="E38" s="39">
        <v>67.8</v>
      </c>
      <c r="F38" s="39">
        <v>69.400000000000006</v>
      </c>
      <c r="G38" s="39">
        <v>72.400000000000006</v>
      </c>
      <c r="H38" s="39">
        <v>86</v>
      </c>
    </row>
    <row r="39" spans="2:8" x14ac:dyDescent="0.25">
      <c r="B39" s="25" t="s">
        <v>35</v>
      </c>
      <c r="C39" s="39">
        <v>2261.8000000000002</v>
      </c>
      <c r="D39" s="39">
        <v>1853.9</v>
      </c>
      <c r="E39" s="39">
        <v>1682.8</v>
      </c>
      <c r="F39" s="39">
        <v>1570.8</v>
      </c>
      <c r="G39" s="39">
        <v>1544.1</v>
      </c>
      <c r="H39" s="39">
        <v>1686.1</v>
      </c>
    </row>
    <row r="40" spans="2:8" x14ac:dyDescent="0.25">
      <c r="B40" s="25" t="s">
        <v>59</v>
      </c>
      <c r="C40" s="39">
        <v>48.9</v>
      </c>
      <c r="D40" s="39">
        <v>46.3</v>
      </c>
      <c r="E40" s="39">
        <v>42.6</v>
      </c>
      <c r="F40" s="39">
        <v>29</v>
      </c>
      <c r="G40" s="39">
        <v>28.2</v>
      </c>
      <c r="H40" s="39">
        <v>36.4</v>
      </c>
    </row>
    <row r="42" spans="2:8" x14ac:dyDescent="0.25">
      <c r="B42" s="40" t="s">
        <v>48</v>
      </c>
      <c r="C42" s="41">
        <f>+SUM(Demand_per_country[APR])</f>
        <v>12747.900000000003</v>
      </c>
      <c r="D42" s="41">
        <f>+SUM(Demand_per_country[MAY])</f>
        <v>10228.799999999996</v>
      </c>
      <c r="E42" s="41">
        <f>+SUM(Demand_per_country[JUN])</f>
        <v>9352.1000000000022</v>
      </c>
      <c r="F42" s="41">
        <f>+SUM(Demand_per_country[JUL])</f>
        <v>9198.2999999999975</v>
      </c>
      <c r="G42" s="41">
        <f>+SUM(Demand_per_country[AUG])</f>
        <v>8799.3000000000011</v>
      </c>
      <c r="H42" s="41">
        <f>+SUM(Demand_per_country[SEP])</f>
        <v>9892.1</v>
      </c>
    </row>
    <row r="44" spans="2:8" x14ac:dyDescent="0.25">
      <c r="B44" s="51" t="s">
        <v>73</v>
      </c>
      <c r="C44" s="51"/>
      <c r="D44" s="51"/>
      <c r="E44" s="51"/>
      <c r="F44" s="51"/>
    </row>
    <row r="45" spans="2:8" x14ac:dyDescent="0.25">
      <c r="B45" s="9" t="s">
        <v>72</v>
      </c>
      <c r="C45" s="25"/>
      <c r="D45" s="25"/>
      <c r="E45" s="1"/>
      <c r="F45" s="25"/>
    </row>
    <row r="46" spans="2:8" x14ac:dyDescent="0.25">
      <c r="B46" s="9" t="s">
        <v>79</v>
      </c>
      <c r="C46" s="25"/>
      <c r="D46" s="25"/>
      <c r="E46" s="1"/>
      <c r="F46" s="25"/>
    </row>
    <row r="47" spans="2:8" x14ac:dyDescent="0.25">
      <c r="B47" s="9" t="s">
        <v>77</v>
      </c>
      <c r="C47" s="25"/>
      <c r="D47" s="25"/>
      <c r="E47" s="1"/>
      <c r="F47" s="25"/>
    </row>
  </sheetData>
  <mergeCells count="1">
    <mergeCell ref="B44:F44"/>
  </mergeCells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D45D9-CBB0-421B-B13C-D87299B8040E}">
  <dimension ref="A2:T48"/>
  <sheetViews>
    <sheetView showGridLines="0" topLeftCell="A13" zoomScale="85" zoomScaleNormal="85" workbookViewId="0">
      <selection activeCell="D47" sqref="D47"/>
    </sheetView>
  </sheetViews>
  <sheetFormatPr defaultRowHeight="15.75" x14ac:dyDescent="0.25"/>
  <cols>
    <col min="1" max="2" width="9.140625" style="25"/>
    <col min="3" max="4" width="11.85546875" style="25" customWidth="1"/>
    <col min="5" max="5" width="11.85546875" style="1" customWidth="1"/>
    <col min="6" max="7" width="11.85546875" style="25" customWidth="1"/>
    <col min="8" max="8" width="11.85546875" style="1" customWidth="1"/>
    <col min="9" max="10" width="11.85546875" style="25" customWidth="1"/>
    <col min="11" max="11" width="11.85546875" style="1" customWidth="1"/>
    <col min="12" max="13" width="11.85546875" style="25" customWidth="1"/>
    <col min="14" max="14" width="11.85546875" style="1" customWidth="1"/>
    <col min="15" max="16" width="11.85546875" style="25" customWidth="1"/>
    <col min="17" max="17" width="11.85546875" style="1" customWidth="1"/>
    <col min="18" max="19" width="11.85546875" style="25" customWidth="1"/>
    <col min="20" max="20" width="11.85546875" style="1" customWidth="1"/>
    <col min="21" max="16384" width="9.140625" style="25"/>
  </cols>
  <sheetData>
    <row r="2" spans="1:20" ht="15" customHeight="1" x14ac:dyDescent="0.25">
      <c r="A2" s="44" t="s">
        <v>71</v>
      </c>
      <c r="E2" s="25"/>
      <c r="H2" s="25"/>
      <c r="K2" s="25"/>
      <c r="N2" s="25"/>
      <c r="Q2" s="25"/>
      <c r="T2" s="25"/>
    </row>
    <row r="4" spans="1:20" x14ac:dyDescent="0.25">
      <c r="B4" s="53" t="s">
        <v>61</v>
      </c>
      <c r="C4" s="55" t="s">
        <v>62</v>
      </c>
      <c r="D4" s="52"/>
      <c r="E4" s="56"/>
      <c r="F4" s="55" t="s">
        <v>63</v>
      </c>
      <c r="G4" s="52"/>
      <c r="H4" s="56"/>
      <c r="I4" s="55" t="s">
        <v>64</v>
      </c>
      <c r="J4" s="52"/>
      <c r="K4" s="56"/>
      <c r="L4" s="55" t="s">
        <v>65</v>
      </c>
      <c r="M4" s="52"/>
      <c r="N4" s="56"/>
      <c r="O4" s="55" t="s">
        <v>66</v>
      </c>
      <c r="P4" s="52"/>
      <c r="Q4" s="56"/>
      <c r="R4" s="52" t="s">
        <v>67</v>
      </c>
      <c r="S4" s="52"/>
      <c r="T4" s="52"/>
    </row>
    <row r="5" spans="1:20" x14ac:dyDescent="0.25">
      <c r="B5" s="54"/>
      <c r="C5" s="10" t="s">
        <v>68</v>
      </c>
      <c r="D5" s="11" t="s">
        <v>69</v>
      </c>
      <c r="E5" s="12" t="s">
        <v>48</v>
      </c>
      <c r="F5" s="10" t="s">
        <v>68</v>
      </c>
      <c r="G5" s="11" t="s">
        <v>69</v>
      </c>
      <c r="H5" s="12" t="s">
        <v>48</v>
      </c>
      <c r="I5" s="10" t="s">
        <v>68</v>
      </c>
      <c r="J5" s="11" t="s">
        <v>69</v>
      </c>
      <c r="K5" s="12" t="s">
        <v>48</v>
      </c>
      <c r="L5" s="10" t="s">
        <v>68</v>
      </c>
      <c r="M5" s="11" t="s">
        <v>69</v>
      </c>
      <c r="N5" s="12" t="s">
        <v>48</v>
      </c>
      <c r="O5" s="10" t="s">
        <v>68</v>
      </c>
      <c r="P5" s="11" t="s">
        <v>69</v>
      </c>
      <c r="Q5" s="12" t="s">
        <v>48</v>
      </c>
      <c r="R5" s="10" t="s">
        <v>68</v>
      </c>
      <c r="S5" s="11" t="s">
        <v>69</v>
      </c>
      <c r="T5" s="12" t="s">
        <v>48</v>
      </c>
    </row>
    <row r="6" spans="1:20" x14ac:dyDescent="0.25">
      <c r="B6" s="3" t="s">
        <v>6</v>
      </c>
      <c r="C6" s="13"/>
      <c r="D6" s="14"/>
      <c r="E6" s="15">
        <v>195.6</v>
      </c>
      <c r="F6" s="13"/>
      <c r="G6" s="14"/>
      <c r="H6" s="15">
        <v>156.9</v>
      </c>
      <c r="I6" s="13"/>
      <c r="J6" s="14"/>
      <c r="K6" s="15">
        <v>132.19999999999999</v>
      </c>
      <c r="L6" s="13"/>
      <c r="M6" s="14"/>
      <c r="N6" s="15">
        <v>134</v>
      </c>
      <c r="O6" s="13"/>
      <c r="P6" s="14"/>
      <c r="Q6" s="15">
        <v>149</v>
      </c>
      <c r="R6" s="13"/>
      <c r="S6" s="14"/>
      <c r="T6" s="15">
        <v>196.2</v>
      </c>
    </row>
    <row r="7" spans="1:20" x14ac:dyDescent="0.25">
      <c r="B7" s="3" t="s">
        <v>51</v>
      </c>
      <c r="C7" s="16">
        <v>4.38</v>
      </c>
      <c r="D7" s="17">
        <v>0</v>
      </c>
      <c r="E7" s="18">
        <v>4.38</v>
      </c>
      <c r="F7" s="16">
        <v>2.6</v>
      </c>
      <c r="G7" s="17">
        <v>0</v>
      </c>
      <c r="H7" s="18">
        <v>2.6</v>
      </c>
      <c r="I7" s="16">
        <v>2.1</v>
      </c>
      <c r="J7" s="17">
        <v>0</v>
      </c>
      <c r="K7" s="18">
        <v>2.1</v>
      </c>
      <c r="L7" s="16">
        <v>2.11</v>
      </c>
      <c r="M7" s="17">
        <v>0</v>
      </c>
      <c r="N7" s="18">
        <v>2.11</v>
      </c>
      <c r="O7" s="16">
        <v>2.11</v>
      </c>
      <c r="P7" s="17">
        <v>0</v>
      </c>
      <c r="Q7" s="18">
        <v>2.11</v>
      </c>
      <c r="R7" s="16">
        <v>2.36</v>
      </c>
      <c r="S7" s="17">
        <v>0</v>
      </c>
      <c r="T7" s="18">
        <v>2.36</v>
      </c>
    </row>
    <row r="8" spans="1:20" x14ac:dyDescent="0.25">
      <c r="B8" s="3" t="s">
        <v>52</v>
      </c>
      <c r="C8" s="13">
        <v>232.67019199999999</v>
      </c>
      <c r="D8" s="14">
        <v>113.78277799999999</v>
      </c>
      <c r="E8" s="15">
        <v>346.45296999999999</v>
      </c>
      <c r="F8" s="13">
        <v>205.95054400000001</v>
      </c>
      <c r="G8" s="14">
        <v>101.208265</v>
      </c>
      <c r="H8" s="15">
        <v>307.15880900000002</v>
      </c>
      <c r="I8" s="13">
        <v>172.955873</v>
      </c>
      <c r="J8" s="14">
        <v>124.075686</v>
      </c>
      <c r="K8" s="15">
        <v>297.03155900000002</v>
      </c>
      <c r="L8" s="13">
        <v>151.23919599999999</v>
      </c>
      <c r="M8" s="14">
        <v>133.45114000000001</v>
      </c>
      <c r="N8" s="15">
        <v>284.690336</v>
      </c>
      <c r="O8" s="13">
        <v>154.41936200000001</v>
      </c>
      <c r="P8" s="14">
        <v>126.625277</v>
      </c>
      <c r="Q8" s="15">
        <v>281.04463900000002</v>
      </c>
      <c r="R8" s="13">
        <v>180.98392100000001</v>
      </c>
      <c r="S8" s="14">
        <v>138.90186399999999</v>
      </c>
      <c r="T8" s="15">
        <v>319.885785</v>
      </c>
    </row>
    <row r="9" spans="1:20" x14ac:dyDescent="0.25">
      <c r="B9" s="3" t="s">
        <v>53</v>
      </c>
      <c r="C9" s="16">
        <v>109.538854</v>
      </c>
      <c r="D9" s="17">
        <v>0</v>
      </c>
      <c r="E9" s="18">
        <v>109.538854</v>
      </c>
      <c r="F9" s="16">
        <v>82.886196999999996</v>
      </c>
      <c r="G9" s="17">
        <v>0</v>
      </c>
      <c r="H9" s="18">
        <v>82.886196999999996</v>
      </c>
      <c r="I9" s="16">
        <v>52.863807999999999</v>
      </c>
      <c r="J9" s="17">
        <v>0</v>
      </c>
      <c r="K9" s="18">
        <v>52.863807999999999</v>
      </c>
      <c r="L9" s="16">
        <v>43.831862999999998</v>
      </c>
      <c r="M9" s="17">
        <v>0</v>
      </c>
      <c r="N9" s="18">
        <v>43.831862999999998</v>
      </c>
      <c r="O9" s="16">
        <v>46.150944000000003</v>
      </c>
      <c r="P9" s="17">
        <v>0</v>
      </c>
      <c r="Q9" s="18">
        <v>46.150944000000003</v>
      </c>
      <c r="R9" s="16">
        <v>65.132872000000006</v>
      </c>
      <c r="S9" s="17">
        <v>0</v>
      </c>
      <c r="T9" s="18">
        <v>65.132872000000006</v>
      </c>
    </row>
    <row r="10" spans="1:20" x14ac:dyDescent="0.25">
      <c r="B10" s="3" t="s">
        <v>43</v>
      </c>
      <c r="C10" s="13">
        <v>66.11</v>
      </c>
      <c r="D10" s="14">
        <v>25.89</v>
      </c>
      <c r="E10" s="15">
        <v>92</v>
      </c>
      <c r="F10" s="13">
        <v>56.22</v>
      </c>
      <c r="G10" s="14">
        <v>15.78</v>
      </c>
      <c r="H10" s="15">
        <v>72</v>
      </c>
      <c r="I10" s="13">
        <v>49.86</v>
      </c>
      <c r="J10" s="14">
        <v>14.14</v>
      </c>
      <c r="K10" s="15">
        <v>64</v>
      </c>
      <c r="L10" s="13">
        <v>50.41</v>
      </c>
      <c r="M10" s="14">
        <v>13.59</v>
      </c>
      <c r="N10" s="15">
        <v>64</v>
      </c>
      <c r="O10" s="13">
        <v>41.41</v>
      </c>
      <c r="P10" s="14">
        <v>12.69</v>
      </c>
      <c r="Q10" s="15">
        <v>54.099999999999994</v>
      </c>
      <c r="R10" s="13">
        <v>44.61</v>
      </c>
      <c r="S10" s="14">
        <v>13.39</v>
      </c>
      <c r="T10" s="15">
        <v>58</v>
      </c>
    </row>
    <row r="11" spans="1:20" x14ac:dyDescent="0.25">
      <c r="B11" s="3" t="s">
        <v>54</v>
      </c>
      <c r="C11" s="16">
        <v>102.42</v>
      </c>
      <c r="D11" s="17">
        <v>0</v>
      </c>
      <c r="E11" s="18">
        <v>102.42</v>
      </c>
      <c r="F11" s="16">
        <v>90.58</v>
      </c>
      <c r="G11" s="17">
        <v>0</v>
      </c>
      <c r="H11" s="18">
        <v>90.58</v>
      </c>
      <c r="I11" s="16">
        <v>44.67</v>
      </c>
      <c r="J11" s="17">
        <v>0</v>
      </c>
      <c r="K11" s="18">
        <v>44.67</v>
      </c>
      <c r="L11" s="16">
        <v>37.090000000000003</v>
      </c>
      <c r="M11" s="17">
        <v>0</v>
      </c>
      <c r="N11" s="18">
        <v>37.090000000000003</v>
      </c>
      <c r="O11" s="16">
        <v>40.76</v>
      </c>
      <c r="P11" s="17">
        <v>0</v>
      </c>
      <c r="Q11" s="18">
        <v>40.76</v>
      </c>
      <c r="R11" s="16">
        <v>56.37</v>
      </c>
      <c r="S11" s="17">
        <v>0</v>
      </c>
      <c r="T11" s="18">
        <v>56.37</v>
      </c>
    </row>
    <row r="12" spans="1:20" x14ac:dyDescent="0.25">
      <c r="B12" s="3" t="s">
        <v>11</v>
      </c>
      <c r="C12" s="13">
        <v>249</v>
      </c>
      <c r="D12" s="14">
        <v>30</v>
      </c>
      <c r="E12" s="15">
        <v>279</v>
      </c>
      <c r="F12" s="13">
        <v>172</v>
      </c>
      <c r="G12" s="14">
        <v>30</v>
      </c>
      <c r="H12" s="15">
        <v>202</v>
      </c>
      <c r="I12" s="13">
        <v>139</v>
      </c>
      <c r="J12" s="14">
        <v>30</v>
      </c>
      <c r="K12" s="15">
        <v>169</v>
      </c>
      <c r="L12" s="13">
        <v>108</v>
      </c>
      <c r="M12" s="14">
        <v>30</v>
      </c>
      <c r="N12" s="15">
        <v>138</v>
      </c>
      <c r="O12" s="13">
        <v>125</v>
      </c>
      <c r="P12" s="14">
        <v>30</v>
      </c>
      <c r="Q12" s="15">
        <v>155</v>
      </c>
      <c r="R12" s="13">
        <v>162</v>
      </c>
      <c r="S12" s="14">
        <v>30</v>
      </c>
      <c r="T12" s="15">
        <v>192</v>
      </c>
    </row>
    <row r="13" spans="1:20" x14ac:dyDescent="0.25">
      <c r="B13" s="3" t="s">
        <v>44</v>
      </c>
      <c r="C13" s="16">
        <v>861.91</v>
      </c>
      <c r="D13" s="17">
        <v>232.99</v>
      </c>
      <c r="E13" s="18">
        <v>1094.9000000000001</v>
      </c>
      <c r="F13" s="16">
        <v>672.93</v>
      </c>
      <c r="G13" s="17">
        <v>181.9</v>
      </c>
      <c r="H13" s="18">
        <v>854.82999999999993</v>
      </c>
      <c r="I13" s="16">
        <v>634.44000000000005</v>
      </c>
      <c r="J13" s="17">
        <v>171.49</v>
      </c>
      <c r="K13" s="18">
        <v>805.93000000000006</v>
      </c>
      <c r="L13" s="16">
        <v>587.15</v>
      </c>
      <c r="M13" s="17">
        <v>158.71</v>
      </c>
      <c r="N13" s="18">
        <v>745.86</v>
      </c>
      <c r="O13" s="16">
        <v>609.77</v>
      </c>
      <c r="P13" s="17">
        <v>164.83</v>
      </c>
      <c r="Q13" s="18">
        <v>774.6</v>
      </c>
      <c r="R13" s="16">
        <v>591.11</v>
      </c>
      <c r="S13" s="17">
        <v>159.78</v>
      </c>
      <c r="T13" s="18">
        <v>750.89</v>
      </c>
    </row>
    <row r="14" spans="1:20" x14ac:dyDescent="0.25">
      <c r="B14" s="3" t="s">
        <v>45</v>
      </c>
      <c r="C14" s="13">
        <v>150.47999999999999</v>
      </c>
      <c r="D14" s="14">
        <v>40.68</v>
      </c>
      <c r="E14" s="15">
        <v>191.16</v>
      </c>
      <c r="F14" s="13">
        <v>105.77</v>
      </c>
      <c r="G14" s="14">
        <v>28.59</v>
      </c>
      <c r="H14" s="15">
        <v>134.35999999999999</v>
      </c>
      <c r="I14" s="13">
        <v>96.66</v>
      </c>
      <c r="J14" s="14">
        <v>26.13</v>
      </c>
      <c r="K14" s="15">
        <v>122.78999999999999</v>
      </c>
      <c r="L14" s="13">
        <v>85.48</v>
      </c>
      <c r="M14" s="14">
        <v>23.1</v>
      </c>
      <c r="N14" s="15">
        <v>108.58000000000001</v>
      </c>
      <c r="O14" s="13">
        <v>90.83</v>
      </c>
      <c r="P14" s="14">
        <v>24.55</v>
      </c>
      <c r="Q14" s="15">
        <v>115.38</v>
      </c>
      <c r="R14" s="13">
        <v>86.41</v>
      </c>
      <c r="S14" s="14">
        <v>23.36</v>
      </c>
      <c r="T14" s="15">
        <v>109.77</v>
      </c>
    </row>
    <row r="15" spans="1:20" x14ac:dyDescent="0.25">
      <c r="B15" s="3" t="s">
        <v>46</v>
      </c>
      <c r="C15" s="16">
        <v>780.16</v>
      </c>
      <c r="D15" s="17">
        <v>210.89</v>
      </c>
      <c r="E15" s="18">
        <v>991.05</v>
      </c>
      <c r="F15" s="16">
        <v>505.62</v>
      </c>
      <c r="G15" s="17">
        <v>136.68</v>
      </c>
      <c r="H15" s="18">
        <v>642.29999999999995</v>
      </c>
      <c r="I15" s="16">
        <v>449.71</v>
      </c>
      <c r="J15" s="17">
        <v>121.56</v>
      </c>
      <c r="K15" s="18">
        <v>571.27</v>
      </c>
      <c r="L15" s="16">
        <v>381.01</v>
      </c>
      <c r="M15" s="17">
        <v>102.99</v>
      </c>
      <c r="N15" s="18">
        <v>484</v>
      </c>
      <c r="O15" s="16">
        <v>413.88</v>
      </c>
      <c r="P15" s="17">
        <v>111.88</v>
      </c>
      <c r="Q15" s="18">
        <v>525.76</v>
      </c>
      <c r="R15" s="16">
        <v>386.76</v>
      </c>
      <c r="S15" s="17">
        <v>104.55</v>
      </c>
      <c r="T15" s="18">
        <v>491.31</v>
      </c>
    </row>
    <row r="16" spans="1:20" x14ac:dyDescent="0.25">
      <c r="B16" s="3" t="s">
        <v>47</v>
      </c>
      <c r="C16" s="13">
        <v>301.04000000000002</v>
      </c>
      <c r="D16" s="14">
        <v>81.37</v>
      </c>
      <c r="E16" s="15">
        <v>382.41</v>
      </c>
      <c r="F16" s="13">
        <v>203.86</v>
      </c>
      <c r="G16" s="14">
        <v>55.11</v>
      </c>
      <c r="H16" s="15">
        <v>258.97000000000003</v>
      </c>
      <c r="I16" s="13">
        <v>184.07</v>
      </c>
      <c r="J16" s="14">
        <v>49.76</v>
      </c>
      <c r="K16" s="15">
        <v>233.82999999999998</v>
      </c>
      <c r="L16" s="13">
        <v>159.76</v>
      </c>
      <c r="M16" s="14">
        <v>43.18</v>
      </c>
      <c r="N16" s="15">
        <v>202.94</v>
      </c>
      <c r="O16" s="13">
        <v>171.39</v>
      </c>
      <c r="P16" s="14">
        <v>46.33</v>
      </c>
      <c r="Q16" s="15">
        <v>217.71999999999997</v>
      </c>
      <c r="R16" s="13">
        <v>161.79</v>
      </c>
      <c r="S16" s="14">
        <v>43.73</v>
      </c>
      <c r="T16" s="15">
        <v>205.51999999999998</v>
      </c>
    </row>
    <row r="17" spans="2:20" x14ac:dyDescent="0.25">
      <c r="B17" s="3" t="s">
        <v>14</v>
      </c>
      <c r="C17" s="16">
        <v>71.275126</v>
      </c>
      <c r="D17" s="17">
        <v>4.83026</v>
      </c>
      <c r="E17" s="18">
        <v>76.105385999999996</v>
      </c>
      <c r="F17" s="16">
        <v>57.211173000000002</v>
      </c>
      <c r="G17" s="17">
        <v>3.8771559999999998</v>
      </c>
      <c r="H17" s="18">
        <v>61.088329000000002</v>
      </c>
      <c r="I17" s="16">
        <v>40.485050999999999</v>
      </c>
      <c r="J17" s="17">
        <v>2.7436400000000001</v>
      </c>
      <c r="K17" s="18">
        <v>43.228690999999998</v>
      </c>
      <c r="L17" s="16">
        <v>28.530536000000001</v>
      </c>
      <c r="M17" s="17">
        <v>1.933492</v>
      </c>
      <c r="N17" s="18">
        <v>30.464028000000003</v>
      </c>
      <c r="O17" s="16">
        <v>41.919201000000001</v>
      </c>
      <c r="P17" s="17">
        <v>2.8408310000000001</v>
      </c>
      <c r="Q17" s="18">
        <v>44.760032000000002</v>
      </c>
      <c r="R17" s="16">
        <v>47.750509000000001</v>
      </c>
      <c r="S17" s="17">
        <v>3.2360139999999999</v>
      </c>
      <c r="T17" s="18">
        <v>50.986522999999998</v>
      </c>
    </row>
    <row r="18" spans="2:20" x14ac:dyDescent="0.25">
      <c r="B18" s="3" t="s">
        <v>15</v>
      </c>
      <c r="C18" s="13">
        <v>11.82</v>
      </c>
      <c r="D18" s="14">
        <v>0.25</v>
      </c>
      <c r="E18" s="15">
        <v>12.07</v>
      </c>
      <c r="F18" s="13">
        <v>8.99</v>
      </c>
      <c r="G18" s="14">
        <v>0.21</v>
      </c>
      <c r="H18" s="15">
        <v>9.2000000000000011</v>
      </c>
      <c r="I18" s="13">
        <v>5.74</v>
      </c>
      <c r="J18" s="14">
        <v>0.14000000000000001</v>
      </c>
      <c r="K18" s="15">
        <v>5.88</v>
      </c>
      <c r="L18" s="13">
        <v>6.12</v>
      </c>
      <c r="M18" s="14">
        <v>0.14000000000000001</v>
      </c>
      <c r="N18" s="15">
        <v>6.26</v>
      </c>
      <c r="O18" s="13">
        <v>6.62</v>
      </c>
      <c r="P18" s="14">
        <v>0.18</v>
      </c>
      <c r="Q18" s="15">
        <v>6.8</v>
      </c>
      <c r="R18" s="13">
        <v>7.78</v>
      </c>
      <c r="S18" s="14">
        <v>0.2</v>
      </c>
      <c r="T18" s="15">
        <v>7.98</v>
      </c>
    </row>
    <row r="19" spans="2:20" x14ac:dyDescent="0.25">
      <c r="B19" s="3" t="s">
        <v>33</v>
      </c>
      <c r="C19" s="16">
        <v>785.79512199999999</v>
      </c>
      <c r="D19" s="17">
        <v>203.156297</v>
      </c>
      <c r="E19" s="18">
        <v>988.95141899999999</v>
      </c>
      <c r="F19" s="16">
        <v>709.27641300000005</v>
      </c>
      <c r="G19" s="17">
        <v>194.17334099999999</v>
      </c>
      <c r="H19" s="18">
        <v>903.44975399999998</v>
      </c>
      <c r="I19" s="16">
        <v>667.013824</v>
      </c>
      <c r="J19" s="17">
        <v>285.60415399999999</v>
      </c>
      <c r="K19" s="18">
        <v>952.61797799999999</v>
      </c>
      <c r="L19" s="16">
        <v>642.29233399999998</v>
      </c>
      <c r="M19" s="17">
        <v>428.28460999999999</v>
      </c>
      <c r="N19" s="18">
        <v>1070.5769439999999</v>
      </c>
      <c r="O19" s="16">
        <v>588.02637800000002</v>
      </c>
      <c r="P19" s="17">
        <v>314.51281399999999</v>
      </c>
      <c r="Q19" s="18">
        <v>902.53919199999996</v>
      </c>
      <c r="R19" s="16">
        <v>666.08233299999995</v>
      </c>
      <c r="S19" s="17">
        <v>339.55103200000002</v>
      </c>
      <c r="T19" s="18">
        <v>1005.6333649999999</v>
      </c>
    </row>
    <row r="20" spans="2:20" x14ac:dyDescent="0.25">
      <c r="B20" s="3" t="s">
        <v>16</v>
      </c>
      <c r="C20" s="13">
        <v>36</v>
      </c>
      <c r="D20" s="14">
        <v>12</v>
      </c>
      <c r="E20" s="15">
        <v>48</v>
      </c>
      <c r="F20" s="13">
        <v>38</v>
      </c>
      <c r="G20" s="14">
        <v>10</v>
      </c>
      <c r="H20" s="15">
        <v>48</v>
      </c>
      <c r="I20" s="13">
        <v>38.200000000000003</v>
      </c>
      <c r="J20" s="14">
        <v>9.8000000000000007</v>
      </c>
      <c r="K20" s="15">
        <v>48</v>
      </c>
      <c r="L20" s="13">
        <v>38.6</v>
      </c>
      <c r="M20" s="14">
        <v>9.4</v>
      </c>
      <c r="N20" s="15">
        <v>48</v>
      </c>
      <c r="O20" s="13">
        <v>38.700000000000003</v>
      </c>
      <c r="P20" s="14">
        <v>9.3000000000000007</v>
      </c>
      <c r="Q20" s="15">
        <v>48</v>
      </c>
      <c r="R20" s="13">
        <v>38.299999999999997</v>
      </c>
      <c r="S20" s="14">
        <v>9.6999999999999993</v>
      </c>
      <c r="T20" s="15">
        <v>48</v>
      </c>
    </row>
    <row r="21" spans="2:20" x14ac:dyDescent="0.25">
      <c r="B21" s="3" t="s">
        <v>17</v>
      </c>
      <c r="C21" s="16">
        <v>969.49830699999995</v>
      </c>
      <c r="D21" s="17">
        <v>54.270983000000001</v>
      </c>
      <c r="E21" s="18">
        <v>1023.76929</v>
      </c>
      <c r="F21" s="16">
        <v>715.15253099999995</v>
      </c>
      <c r="G21" s="17">
        <v>26.737378</v>
      </c>
      <c r="H21" s="18">
        <v>741.88990899999999</v>
      </c>
      <c r="I21" s="16">
        <v>532.74047299999995</v>
      </c>
      <c r="J21" s="17">
        <v>33.171014999999997</v>
      </c>
      <c r="K21" s="18">
        <v>565.91148799999996</v>
      </c>
      <c r="L21" s="16">
        <v>483.844425</v>
      </c>
      <c r="M21" s="17">
        <v>57.945582000000002</v>
      </c>
      <c r="N21" s="18">
        <v>541.79000700000006</v>
      </c>
      <c r="O21" s="16">
        <v>440.18648999999999</v>
      </c>
      <c r="P21" s="17">
        <v>45.536572</v>
      </c>
      <c r="Q21" s="18">
        <v>485.72306199999997</v>
      </c>
      <c r="R21" s="16">
        <v>573.31810499999995</v>
      </c>
      <c r="S21" s="17">
        <v>85.159070999999997</v>
      </c>
      <c r="T21" s="18">
        <v>658.47717599999999</v>
      </c>
    </row>
    <row r="22" spans="2:20" x14ac:dyDescent="0.25">
      <c r="B22" s="3" t="s">
        <v>56</v>
      </c>
      <c r="C22" s="13">
        <v>103.333333</v>
      </c>
      <c r="D22" s="14">
        <v>0</v>
      </c>
      <c r="E22" s="15">
        <v>103.333333</v>
      </c>
      <c r="F22" s="13">
        <v>67.741934999999998</v>
      </c>
      <c r="G22" s="14">
        <v>0</v>
      </c>
      <c r="H22" s="15">
        <v>67.741934999999998</v>
      </c>
      <c r="I22" s="13">
        <v>56.666665999999999</v>
      </c>
      <c r="J22" s="14">
        <v>0</v>
      </c>
      <c r="K22" s="15">
        <v>56.666665999999999</v>
      </c>
      <c r="L22" s="13">
        <v>45.161290000000001</v>
      </c>
      <c r="M22" s="14">
        <v>0</v>
      </c>
      <c r="N22" s="15">
        <v>45.161290000000001</v>
      </c>
      <c r="O22" s="13">
        <v>38.709676999999999</v>
      </c>
      <c r="P22" s="14">
        <v>0</v>
      </c>
      <c r="Q22" s="15">
        <v>38.709676999999999</v>
      </c>
      <c r="R22" s="13">
        <v>60</v>
      </c>
      <c r="S22" s="14">
        <v>0</v>
      </c>
      <c r="T22" s="15">
        <v>60</v>
      </c>
    </row>
    <row r="23" spans="2:20" x14ac:dyDescent="0.25">
      <c r="B23" s="3" t="s">
        <v>20</v>
      </c>
      <c r="C23" s="16">
        <v>43.304752000000001</v>
      </c>
      <c r="D23" s="17">
        <v>71.302755000000005</v>
      </c>
      <c r="E23" s="18">
        <v>114.607507</v>
      </c>
      <c r="F23" s="16">
        <v>40.139318000000003</v>
      </c>
      <c r="G23" s="17">
        <v>90.039330000000007</v>
      </c>
      <c r="H23" s="18">
        <v>130.17864800000001</v>
      </c>
      <c r="I23" s="16">
        <v>41.92971</v>
      </c>
      <c r="J23" s="17">
        <v>124.57281999999999</v>
      </c>
      <c r="K23" s="18">
        <v>166.50252999999998</v>
      </c>
      <c r="L23" s="16">
        <v>41.865988000000002</v>
      </c>
      <c r="M23" s="17">
        <v>98.661677999999995</v>
      </c>
      <c r="N23" s="18">
        <v>140.52766600000001</v>
      </c>
      <c r="O23" s="16">
        <v>38.744217999999996</v>
      </c>
      <c r="P23" s="17">
        <v>97.053749999999994</v>
      </c>
      <c r="Q23" s="18">
        <v>135.797968</v>
      </c>
      <c r="R23" s="16">
        <v>41.887067999999999</v>
      </c>
      <c r="S23" s="17">
        <v>102.269291</v>
      </c>
      <c r="T23" s="18">
        <v>144.15635900000001</v>
      </c>
    </row>
    <row r="24" spans="2:20" x14ac:dyDescent="0.25">
      <c r="B24" s="3" t="s">
        <v>9</v>
      </c>
      <c r="C24" s="13">
        <v>55.051729000000002</v>
      </c>
      <c r="D24" s="14">
        <v>12.223163</v>
      </c>
      <c r="E24" s="15">
        <v>67.274891999999994</v>
      </c>
      <c r="F24" s="13">
        <v>57.360132</v>
      </c>
      <c r="G24" s="14">
        <v>8.0386419999999994</v>
      </c>
      <c r="H24" s="15">
        <v>65.398774000000003</v>
      </c>
      <c r="I24" s="13">
        <v>42.017622000000003</v>
      </c>
      <c r="J24" s="14">
        <v>6.2227009999999998</v>
      </c>
      <c r="K24" s="15">
        <v>48.240323000000004</v>
      </c>
      <c r="L24" s="13">
        <v>41.131331000000003</v>
      </c>
      <c r="M24" s="14">
        <v>12.202902999999999</v>
      </c>
      <c r="N24" s="15">
        <v>53.334234000000002</v>
      </c>
      <c r="O24" s="13">
        <v>40.790156000000003</v>
      </c>
      <c r="P24" s="14">
        <v>16.903279999999999</v>
      </c>
      <c r="Q24" s="15">
        <v>57.693436000000005</v>
      </c>
      <c r="R24" s="13">
        <v>43.895617999999999</v>
      </c>
      <c r="S24" s="14">
        <v>16.690496</v>
      </c>
      <c r="T24" s="15">
        <v>60.586113999999995</v>
      </c>
    </row>
    <row r="25" spans="2:20" x14ac:dyDescent="0.25">
      <c r="B25" s="3" t="s">
        <v>21</v>
      </c>
      <c r="C25" s="16">
        <v>180</v>
      </c>
      <c r="D25" s="17">
        <v>30</v>
      </c>
      <c r="E25" s="18">
        <v>210</v>
      </c>
      <c r="F25" s="16">
        <v>130</v>
      </c>
      <c r="G25" s="17">
        <v>30</v>
      </c>
      <c r="H25" s="18">
        <v>160</v>
      </c>
      <c r="I25" s="16">
        <v>120</v>
      </c>
      <c r="J25" s="17">
        <v>30</v>
      </c>
      <c r="K25" s="18">
        <v>150</v>
      </c>
      <c r="L25" s="16">
        <v>120</v>
      </c>
      <c r="M25" s="17">
        <v>30</v>
      </c>
      <c r="N25" s="18">
        <v>150</v>
      </c>
      <c r="O25" s="16">
        <v>100</v>
      </c>
      <c r="P25" s="17">
        <v>35</v>
      </c>
      <c r="Q25" s="18">
        <v>135</v>
      </c>
      <c r="R25" s="16">
        <v>130</v>
      </c>
      <c r="S25" s="17">
        <v>40</v>
      </c>
      <c r="T25" s="18">
        <v>170</v>
      </c>
    </row>
    <row r="26" spans="2:20" x14ac:dyDescent="0.25">
      <c r="B26" s="3" t="s">
        <v>22</v>
      </c>
      <c r="C26" s="13">
        <v>61.066577000000002</v>
      </c>
      <c r="D26" s="14">
        <v>113.475543</v>
      </c>
      <c r="E26" s="15">
        <v>174.54212000000001</v>
      </c>
      <c r="F26" s="13">
        <v>60.253704999999997</v>
      </c>
      <c r="G26" s="14">
        <v>94.386871999999997</v>
      </c>
      <c r="H26" s="15">
        <v>154.64057700000001</v>
      </c>
      <c r="I26" s="13">
        <v>53.049695999999997</v>
      </c>
      <c r="J26" s="14">
        <v>102.586876</v>
      </c>
      <c r="K26" s="15">
        <v>155.636572</v>
      </c>
      <c r="L26" s="13">
        <v>59.607219000000001</v>
      </c>
      <c r="M26" s="14">
        <v>79.828449000000006</v>
      </c>
      <c r="N26" s="15">
        <v>139.43566800000002</v>
      </c>
      <c r="O26" s="13">
        <v>57.994590000000002</v>
      </c>
      <c r="P26" s="14">
        <v>70.014172000000002</v>
      </c>
      <c r="Q26" s="15">
        <v>128.00876199999999</v>
      </c>
      <c r="R26" s="13">
        <v>57.053519999999999</v>
      </c>
      <c r="S26" s="14">
        <v>93.445953000000003</v>
      </c>
      <c r="T26" s="15">
        <v>150.49947299999999</v>
      </c>
    </row>
    <row r="27" spans="2:20" x14ac:dyDescent="0.25">
      <c r="B27" s="3" t="s">
        <v>23</v>
      </c>
      <c r="C27" s="16">
        <v>1140.918175</v>
      </c>
      <c r="D27" s="17">
        <v>555.94797000000005</v>
      </c>
      <c r="E27" s="18">
        <v>1696.866145</v>
      </c>
      <c r="F27" s="16">
        <v>867.21748500000001</v>
      </c>
      <c r="G27" s="17">
        <v>539.59939499999996</v>
      </c>
      <c r="H27" s="18">
        <v>1406.8168799999999</v>
      </c>
      <c r="I27" s="16">
        <v>801.28729199999998</v>
      </c>
      <c r="J27" s="17">
        <v>600.03880500000002</v>
      </c>
      <c r="K27" s="18">
        <v>1401.3260970000001</v>
      </c>
      <c r="L27" s="16">
        <v>775.42530499999998</v>
      </c>
      <c r="M27" s="17">
        <v>778.55616499999996</v>
      </c>
      <c r="N27" s="18">
        <v>1553.9814699999999</v>
      </c>
      <c r="O27" s="16">
        <v>616.42652199999998</v>
      </c>
      <c r="P27" s="17">
        <v>654.39626899999996</v>
      </c>
      <c r="Q27" s="18">
        <v>1270.8227910000001</v>
      </c>
      <c r="R27" s="16">
        <v>834.84902499999998</v>
      </c>
      <c r="S27" s="17">
        <v>737.25583099999994</v>
      </c>
      <c r="T27" s="18">
        <v>1572.1048559999999</v>
      </c>
    </row>
    <row r="28" spans="2:20" x14ac:dyDescent="0.25">
      <c r="B28" s="3" t="s">
        <v>25</v>
      </c>
      <c r="C28" s="13">
        <v>56.61</v>
      </c>
      <c r="D28" s="14">
        <v>0.09</v>
      </c>
      <c r="E28" s="15">
        <v>56.7</v>
      </c>
      <c r="F28" s="13">
        <v>51.61</v>
      </c>
      <c r="G28" s="14">
        <v>0.23</v>
      </c>
      <c r="H28" s="15">
        <v>51.839999999999996</v>
      </c>
      <c r="I28" s="13">
        <v>39.93</v>
      </c>
      <c r="J28" s="14">
        <v>0.14000000000000001</v>
      </c>
      <c r="K28" s="15">
        <v>40.07</v>
      </c>
      <c r="L28" s="13">
        <v>41.03</v>
      </c>
      <c r="M28" s="14">
        <v>0.15</v>
      </c>
      <c r="N28" s="15">
        <v>41.18</v>
      </c>
      <c r="O28" s="13">
        <v>50.84</v>
      </c>
      <c r="P28" s="14">
        <v>0.13</v>
      </c>
      <c r="Q28" s="15">
        <v>50.970000000000006</v>
      </c>
      <c r="R28" s="13">
        <v>51.65</v>
      </c>
      <c r="S28" s="14">
        <v>0.81</v>
      </c>
      <c r="T28" s="15">
        <v>52.46</v>
      </c>
    </row>
    <row r="29" spans="2:20" x14ac:dyDescent="0.25">
      <c r="B29" s="3" t="s">
        <v>57</v>
      </c>
      <c r="C29" s="16">
        <v>23.149699999999999</v>
      </c>
      <c r="D29" s="17">
        <v>0</v>
      </c>
      <c r="E29" s="18">
        <v>23.149699999999999</v>
      </c>
      <c r="F29" s="16">
        <v>18.520139</v>
      </c>
      <c r="G29" s="17">
        <v>0</v>
      </c>
      <c r="H29" s="18">
        <v>18.520139</v>
      </c>
      <c r="I29" s="16">
        <v>15.299477</v>
      </c>
      <c r="J29" s="17">
        <v>0</v>
      </c>
      <c r="K29" s="18">
        <v>15.299477</v>
      </c>
      <c r="L29" s="16">
        <v>14.418203999999999</v>
      </c>
      <c r="M29" s="17">
        <v>0</v>
      </c>
      <c r="N29" s="18">
        <v>14.418203999999999</v>
      </c>
      <c r="O29" s="16">
        <v>12.593247</v>
      </c>
      <c r="P29" s="17">
        <v>0</v>
      </c>
      <c r="Q29" s="18">
        <v>12.593247</v>
      </c>
      <c r="R29" s="16">
        <v>17.373166000000001</v>
      </c>
      <c r="S29" s="17">
        <v>0</v>
      </c>
      <c r="T29" s="18">
        <v>17.373166000000001</v>
      </c>
    </row>
    <row r="30" spans="2:20" x14ac:dyDescent="0.25">
      <c r="B30" s="3" t="s">
        <v>24</v>
      </c>
      <c r="C30" s="13">
        <v>31.107233000000001</v>
      </c>
      <c r="D30" s="14">
        <v>0</v>
      </c>
      <c r="E30" s="15">
        <v>924.5</v>
      </c>
      <c r="F30" s="13">
        <v>19.908031999999999</v>
      </c>
      <c r="G30" s="14">
        <v>0</v>
      </c>
      <c r="H30" s="15">
        <v>777.9</v>
      </c>
      <c r="I30" s="13">
        <v>21.525265999999998</v>
      </c>
      <c r="J30" s="14">
        <v>0</v>
      </c>
      <c r="K30" s="15">
        <v>676</v>
      </c>
      <c r="L30" s="13">
        <v>21.889709</v>
      </c>
      <c r="M30" s="14">
        <v>0</v>
      </c>
      <c r="N30" s="15">
        <v>687.4</v>
      </c>
      <c r="O30" s="13">
        <v>26.514354000000001</v>
      </c>
      <c r="P30" s="14">
        <v>0</v>
      </c>
      <c r="Q30" s="15">
        <v>690.6</v>
      </c>
      <c r="R30" s="13">
        <v>28.148833</v>
      </c>
      <c r="S30" s="14">
        <v>0</v>
      </c>
      <c r="T30" s="15">
        <v>807.9</v>
      </c>
    </row>
    <row r="31" spans="2:20" x14ac:dyDescent="0.25">
      <c r="B31" s="3" t="s">
        <v>58</v>
      </c>
      <c r="C31" s="16">
        <v>2.1800000000000002</v>
      </c>
      <c r="D31" s="17">
        <v>0.64</v>
      </c>
      <c r="E31" s="18">
        <v>2.8200000000000003</v>
      </c>
      <c r="F31" s="16">
        <v>1.32</v>
      </c>
      <c r="G31" s="17">
        <v>0.46</v>
      </c>
      <c r="H31" s="18">
        <v>1.78</v>
      </c>
      <c r="I31" s="16">
        <v>1.1000000000000001</v>
      </c>
      <c r="J31" s="17">
        <v>7.8</v>
      </c>
      <c r="K31" s="18">
        <v>8.9</v>
      </c>
      <c r="L31" s="16">
        <v>1.1100000000000001</v>
      </c>
      <c r="M31" s="17">
        <v>10.56</v>
      </c>
      <c r="N31" s="18">
        <v>11.67</v>
      </c>
      <c r="O31" s="16">
        <v>0.87</v>
      </c>
      <c r="P31" s="17">
        <v>9.24</v>
      </c>
      <c r="Q31" s="18">
        <v>10.11</v>
      </c>
      <c r="R31" s="16">
        <v>1.18</v>
      </c>
      <c r="S31" s="17">
        <v>10.54</v>
      </c>
      <c r="T31" s="18">
        <v>11.719999999999999</v>
      </c>
    </row>
    <row r="32" spans="2:20" x14ac:dyDescent="0.25">
      <c r="B32" s="3" t="s">
        <v>26</v>
      </c>
      <c r="C32" s="13">
        <v>772.15454199999999</v>
      </c>
      <c r="D32" s="14">
        <v>152.32295300000001</v>
      </c>
      <c r="E32" s="15">
        <v>924.47749499999998</v>
      </c>
      <c r="F32" s="13">
        <v>608.09406300000001</v>
      </c>
      <c r="G32" s="14">
        <v>169.85195300000001</v>
      </c>
      <c r="H32" s="15">
        <v>777.94601599999999</v>
      </c>
      <c r="I32" s="13">
        <v>494.92416300000002</v>
      </c>
      <c r="J32" s="14">
        <v>181.12022300000001</v>
      </c>
      <c r="K32" s="15">
        <v>676.04438600000003</v>
      </c>
      <c r="L32" s="13">
        <v>479.01090699999997</v>
      </c>
      <c r="M32" s="14">
        <v>208.429709</v>
      </c>
      <c r="N32" s="15">
        <v>687.44061599999998</v>
      </c>
      <c r="O32" s="13">
        <v>494.52767</v>
      </c>
      <c r="P32" s="14">
        <v>196.071798</v>
      </c>
      <c r="Q32" s="15">
        <v>690.599468</v>
      </c>
      <c r="R32" s="13">
        <v>604.12161900000001</v>
      </c>
      <c r="S32" s="14">
        <v>203.78912500000001</v>
      </c>
      <c r="T32" s="15">
        <v>807.91074400000002</v>
      </c>
    </row>
    <row r="33" spans="2:20" x14ac:dyDescent="0.25">
      <c r="B33" s="3" t="s">
        <v>27</v>
      </c>
      <c r="C33" s="16"/>
      <c r="D33" s="17"/>
      <c r="E33" s="18">
        <v>275</v>
      </c>
      <c r="F33" s="16"/>
      <c r="G33" s="17"/>
      <c r="H33" s="18">
        <v>180</v>
      </c>
      <c r="I33" s="16"/>
      <c r="J33" s="17"/>
      <c r="K33" s="18">
        <v>120</v>
      </c>
      <c r="L33" s="16"/>
      <c r="M33" s="17"/>
      <c r="N33" s="18">
        <v>160</v>
      </c>
      <c r="O33" s="16"/>
      <c r="P33" s="17"/>
      <c r="Q33" s="18">
        <v>170</v>
      </c>
      <c r="R33" s="16"/>
      <c r="S33" s="17"/>
      <c r="T33" s="18">
        <v>195</v>
      </c>
    </row>
    <row r="34" spans="2:20" x14ac:dyDescent="0.25">
      <c r="B34" s="3" t="s">
        <v>28</v>
      </c>
      <c r="C34" s="13">
        <v>118.49687900000001</v>
      </c>
      <c r="D34" s="14">
        <v>49.08</v>
      </c>
      <c r="E34" s="15">
        <v>167.57687900000002</v>
      </c>
      <c r="F34" s="13">
        <v>115.231832</v>
      </c>
      <c r="G34" s="14">
        <v>86.75</v>
      </c>
      <c r="H34" s="15">
        <v>201.981832</v>
      </c>
      <c r="I34" s="13">
        <v>112.276748</v>
      </c>
      <c r="J34" s="14">
        <v>105.54</v>
      </c>
      <c r="K34" s="15">
        <v>217.81674800000002</v>
      </c>
      <c r="L34" s="13">
        <v>110.336354</v>
      </c>
      <c r="M34" s="14">
        <v>115.67</v>
      </c>
      <c r="N34" s="15">
        <v>226.00635399999999</v>
      </c>
      <c r="O34" s="13">
        <v>99.068710999999993</v>
      </c>
      <c r="P34" s="14">
        <v>115.91</v>
      </c>
      <c r="Q34" s="15">
        <v>214.97871099999998</v>
      </c>
      <c r="R34" s="13">
        <v>104.875975</v>
      </c>
      <c r="S34" s="14">
        <v>60.42</v>
      </c>
      <c r="T34" s="15">
        <v>165.295975</v>
      </c>
    </row>
    <row r="35" spans="2:20" x14ac:dyDescent="0.25">
      <c r="B35" s="3" t="s">
        <v>29</v>
      </c>
      <c r="C35" s="16">
        <v>265</v>
      </c>
      <c r="D35" s="17">
        <v>10</v>
      </c>
      <c r="E35" s="18">
        <v>275</v>
      </c>
      <c r="F35" s="16">
        <v>170</v>
      </c>
      <c r="G35" s="17">
        <v>10</v>
      </c>
      <c r="H35" s="18">
        <v>180</v>
      </c>
      <c r="I35" s="16">
        <v>110</v>
      </c>
      <c r="J35" s="17">
        <v>10</v>
      </c>
      <c r="K35" s="18">
        <v>120</v>
      </c>
      <c r="L35" s="16">
        <v>130</v>
      </c>
      <c r="M35" s="17">
        <v>30</v>
      </c>
      <c r="N35" s="18">
        <v>160</v>
      </c>
      <c r="O35" s="16">
        <v>140</v>
      </c>
      <c r="P35" s="17">
        <v>30</v>
      </c>
      <c r="Q35" s="18">
        <v>170</v>
      </c>
      <c r="R35" s="16">
        <v>150</v>
      </c>
      <c r="S35" s="17">
        <v>45</v>
      </c>
      <c r="T35" s="18">
        <v>195</v>
      </c>
    </row>
    <row r="36" spans="2:20" x14ac:dyDescent="0.25">
      <c r="B36" s="3" t="s">
        <v>30</v>
      </c>
      <c r="C36" s="13">
        <v>33.04</v>
      </c>
      <c r="D36" s="14">
        <v>0</v>
      </c>
      <c r="E36" s="15">
        <v>33.04</v>
      </c>
      <c r="F36" s="13">
        <v>33.04</v>
      </c>
      <c r="G36" s="14">
        <v>0</v>
      </c>
      <c r="H36" s="15">
        <v>33.04</v>
      </c>
      <c r="I36" s="13">
        <v>33.04</v>
      </c>
      <c r="J36" s="14">
        <v>0</v>
      </c>
      <c r="K36" s="15">
        <v>33.04</v>
      </c>
      <c r="L36" s="13">
        <v>33.04</v>
      </c>
      <c r="M36" s="14">
        <v>0</v>
      </c>
      <c r="N36" s="15">
        <v>33.04</v>
      </c>
      <c r="O36" s="13">
        <v>33.04</v>
      </c>
      <c r="P36" s="14">
        <v>0</v>
      </c>
      <c r="Q36" s="15">
        <v>33.04</v>
      </c>
      <c r="R36" s="13">
        <v>33.04</v>
      </c>
      <c r="S36" s="14">
        <v>0</v>
      </c>
      <c r="T36" s="15">
        <v>33.04</v>
      </c>
    </row>
    <row r="37" spans="2:20" x14ac:dyDescent="0.25">
      <c r="B37" s="3" t="s">
        <v>34</v>
      </c>
      <c r="C37" s="16">
        <v>18.3</v>
      </c>
      <c r="D37" s="17">
        <v>0.2</v>
      </c>
      <c r="E37" s="18">
        <v>18.5</v>
      </c>
      <c r="F37" s="16">
        <v>16.3</v>
      </c>
      <c r="G37" s="17">
        <v>0</v>
      </c>
      <c r="H37" s="18">
        <v>16.3</v>
      </c>
      <c r="I37" s="16">
        <v>15</v>
      </c>
      <c r="J37" s="17">
        <v>0</v>
      </c>
      <c r="K37" s="18">
        <v>15</v>
      </c>
      <c r="L37" s="16">
        <v>14</v>
      </c>
      <c r="M37" s="17">
        <v>0</v>
      </c>
      <c r="N37" s="18">
        <v>14</v>
      </c>
      <c r="O37" s="16">
        <v>15.3</v>
      </c>
      <c r="P37" s="17">
        <v>0</v>
      </c>
      <c r="Q37" s="18">
        <v>15.3</v>
      </c>
      <c r="R37" s="16">
        <v>17.100000000000001</v>
      </c>
      <c r="S37" s="17">
        <v>0</v>
      </c>
      <c r="T37" s="18">
        <v>17.100000000000001</v>
      </c>
    </row>
    <row r="38" spans="2:20" x14ac:dyDescent="0.25">
      <c r="B38" s="3" t="s">
        <v>32</v>
      </c>
      <c r="C38" s="13">
        <v>25.6</v>
      </c>
      <c r="D38" s="14">
        <v>0</v>
      </c>
      <c r="E38" s="15">
        <v>25.6</v>
      </c>
      <c r="F38" s="13">
        <v>23.4</v>
      </c>
      <c r="G38" s="14">
        <v>0.2</v>
      </c>
      <c r="H38" s="15">
        <v>23.599999999999998</v>
      </c>
      <c r="I38" s="13">
        <v>17.5</v>
      </c>
      <c r="J38" s="14">
        <v>0.1</v>
      </c>
      <c r="K38" s="15">
        <v>17.600000000000001</v>
      </c>
      <c r="L38" s="13">
        <v>16.600000000000001</v>
      </c>
      <c r="M38" s="14">
        <v>0.2</v>
      </c>
      <c r="N38" s="15">
        <v>16.8</v>
      </c>
      <c r="O38" s="13">
        <v>17.600000000000001</v>
      </c>
      <c r="P38" s="14">
        <v>0.2</v>
      </c>
      <c r="Q38" s="15">
        <v>17.8</v>
      </c>
      <c r="R38" s="13">
        <v>19.7</v>
      </c>
      <c r="S38" s="14">
        <v>0.1</v>
      </c>
      <c r="T38" s="15">
        <v>19.8</v>
      </c>
    </row>
    <row r="39" spans="2:20" x14ac:dyDescent="0.25">
      <c r="B39" s="3" t="s">
        <v>31</v>
      </c>
      <c r="C39" s="16">
        <v>108.585274</v>
      </c>
      <c r="D39" s="17">
        <v>10.249853999999999</v>
      </c>
      <c r="E39" s="18">
        <v>118.835128</v>
      </c>
      <c r="F39" s="16">
        <v>72.673798000000005</v>
      </c>
      <c r="G39" s="17">
        <v>10.128525</v>
      </c>
      <c r="H39" s="18">
        <v>82.802323000000001</v>
      </c>
      <c r="I39" s="16">
        <v>54.714292999999998</v>
      </c>
      <c r="J39" s="17">
        <v>13.112339</v>
      </c>
      <c r="K39" s="18">
        <v>67.826632000000004</v>
      </c>
      <c r="L39" s="16">
        <v>56.231952999999997</v>
      </c>
      <c r="M39" s="17">
        <v>13.134992</v>
      </c>
      <c r="N39" s="18">
        <v>69.366945000000001</v>
      </c>
      <c r="O39" s="16">
        <v>59.662132</v>
      </c>
      <c r="P39" s="17">
        <v>12.775185</v>
      </c>
      <c r="Q39" s="18">
        <v>72.437317000000007</v>
      </c>
      <c r="R39" s="16">
        <v>71.83399</v>
      </c>
      <c r="S39" s="17">
        <v>14.204288999999999</v>
      </c>
      <c r="T39" s="18">
        <v>86.038279000000003</v>
      </c>
    </row>
    <row r="40" spans="2:20" x14ac:dyDescent="0.25">
      <c r="B40" s="3" t="s">
        <v>35</v>
      </c>
      <c r="C40" s="13">
        <v>1934.3166659999999</v>
      </c>
      <c r="D40" s="14">
        <v>327.47333300000003</v>
      </c>
      <c r="E40" s="15">
        <v>2261.7899990000001</v>
      </c>
      <c r="F40" s="13">
        <v>1554.135483</v>
      </c>
      <c r="G40" s="14">
        <v>299.75806399999999</v>
      </c>
      <c r="H40" s="15">
        <v>1853.8935470000001</v>
      </c>
      <c r="I40" s="13">
        <v>1370.153333</v>
      </c>
      <c r="J40" s="14">
        <v>312.60666600000002</v>
      </c>
      <c r="K40" s="15">
        <v>1682.7599989999999</v>
      </c>
      <c r="L40" s="13">
        <v>1278.193548</v>
      </c>
      <c r="M40" s="14">
        <v>292.629032</v>
      </c>
      <c r="N40" s="15">
        <v>1570.82258</v>
      </c>
      <c r="O40" s="13">
        <v>1267.112903</v>
      </c>
      <c r="P40" s="14">
        <v>276.98709600000001</v>
      </c>
      <c r="Q40" s="15">
        <v>1544.099999</v>
      </c>
      <c r="R40" s="13">
        <v>1381.07</v>
      </c>
      <c r="S40" s="14">
        <v>304.98333300000002</v>
      </c>
      <c r="T40" s="15">
        <v>1686.0533329999998</v>
      </c>
    </row>
    <row r="41" spans="2:20" x14ac:dyDescent="0.25">
      <c r="B41" s="3" t="s">
        <v>59</v>
      </c>
      <c r="C41" s="16">
        <v>19.119582000000001</v>
      </c>
      <c r="D41" s="17">
        <v>29.764620000000001</v>
      </c>
      <c r="E41" s="18">
        <v>48.884202000000002</v>
      </c>
      <c r="F41" s="16">
        <v>15.214427000000001</v>
      </c>
      <c r="G41" s="17">
        <v>31.045698000000002</v>
      </c>
      <c r="H41" s="18">
        <v>46.260125000000002</v>
      </c>
      <c r="I41" s="16">
        <v>11.942867</v>
      </c>
      <c r="J41" s="17">
        <v>30.638735</v>
      </c>
      <c r="K41" s="18">
        <v>42.581602000000004</v>
      </c>
      <c r="L41" s="16">
        <v>8.8638329999999996</v>
      </c>
      <c r="M41" s="17">
        <v>20.164318000000002</v>
      </c>
      <c r="N41" s="18">
        <v>29.028151000000001</v>
      </c>
      <c r="O41" s="16">
        <v>10.104894</v>
      </c>
      <c r="P41" s="17">
        <v>18.073136000000002</v>
      </c>
      <c r="Q41" s="18">
        <v>28.17803</v>
      </c>
      <c r="R41" s="16">
        <v>13.167881</v>
      </c>
      <c r="S41" s="17">
        <v>23.224176</v>
      </c>
      <c r="T41" s="18">
        <v>36.392057000000001</v>
      </c>
    </row>
    <row r="42" spans="2:20" x14ac:dyDescent="0.25">
      <c r="B42" s="19" t="s">
        <v>70</v>
      </c>
      <c r="C42" s="20">
        <f>+SUM(C6:C41)</f>
        <v>9723.4320429999989</v>
      </c>
      <c r="D42" s="21">
        <f t="shared" ref="D42:T42" si="0">+SUM(D6:D41)</f>
        <v>2372.8805090000001</v>
      </c>
      <c r="E42" s="22">
        <f t="shared" si="0"/>
        <v>13460.305319000003</v>
      </c>
      <c r="F42" s="20">
        <f t="shared" si="0"/>
        <v>7549.2072069999995</v>
      </c>
      <c r="G42" s="21">
        <f t="shared" si="0"/>
        <v>2154.7546190000003</v>
      </c>
      <c r="H42" s="22">
        <f t="shared" si="0"/>
        <v>10798.853794000002</v>
      </c>
      <c r="I42" s="20">
        <f t="shared" si="0"/>
        <v>6522.8661619999993</v>
      </c>
      <c r="J42" s="21">
        <f t="shared" si="0"/>
        <v>2393.09366</v>
      </c>
      <c r="K42" s="22">
        <f t="shared" si="0"/>
        <v>9822.6345559999991</v>
      </c>
      <c r="L42" s="20">
        <f t="shared" si="0"/>
        <v>6093.383995000002</v>
      </c>
      <c r="M42" s="21">
        <f t="shared" si="0"/>
        <v>2692.9120699999999</v>
      </c>
      <c r="N42" s="22">
        <f t="shared" si="0"/>
        <v>9745.8063559999991</v>
      </c>
      <c r="O42" s="20">
        <f t="shared" si="0"/>
        <v>5931.071449</v>
      </c>
      <c r="P42" s="21">
        <f t="shared" si="0"/>
        <v>2422.0301799999997</v>
      </c>
      <c r="Q42" s="22">
        <f t="shared" si="0"/>
        <v>9336.1872749999984</v>
      </c>
      <c r="R42" s="20">
        <f t="shared" si="0"/>
        <v>6731.7044350000006</v>
      </c>
      <c r="S42" s="21">
        <f t="shared" si="0"/>
        <v>2604.2904750000002</v>
      </c>
      <c r="T42" s="22">
        <f t="shared" si="0"/>
        <v>10506.946077000001</v>
      </c>
    </row>
    <row r="43" spans="2:20" x14ac:dyDescent="0.25">
      <c r="B43" s="42"/>
      <c r="C43" s="42"/>
      <c r="E43" s="43"/>
      <c r="F43" s="42"/>
      <c r="H43" s="43"/>
      <c r="I43" s="42"/>
      <c r="K43" s="43"/>
      <c r="L43" s="42"/>
      <c r="N43" s="43"/>
      <c r="O43" s="42"/>
      <c r="Q43" s="43"/>
      <c r="R43" s="42"/>
    </row>
    <row r="44" spans="2:20" x14ac:dyDescent="0.25">
      <c r="B44" s="51" t="s">
        <v>74</v>
      </c>
      <c r="C44" s="51"/>
      <c r="D44" s="51"/>
      <c r="E44" s="51"/>
      <c r="F44" s="51"/>
    </row>
    <row r="45" spans="2:20" x14ac:dyDescent="0.25">
      <c r="B45" s="9" t="s">
        <v>75</v>
      </c>
    </row>
    <row r="46" spans="2:20" x14ac:dyDescent="0.25">
      <c r="B46" s="9" t="s">
        <v>72</v>
      </c>
    </row>
    <row r="47" spans="2:20" x14ac:dyDescent="0.25">
      <c r="B47" s="9" t="s">
        <v>79</v>
      </c>
    </row>
    <row r="48" spans="2:20" x14ac:dyDescent="0.25">
      <c r="B48" s="9" t="s">
        <v>76</v>
      </c>
    </row>
  </sheetData>
  <mergeCells count="8">
    <mergeCell ref="R4:T4"/>
    <mergeCell ref="B44:F44"/>
    <mergeCell ref="B4:B5"/>
    <mergeCell ref="C4:E4"/>
    <mergeCell ref="F4:H4"/>
    <mergeCell ref="I4:K4"/>
    <mergeCell ref="L4:N4"/>
    <mergeCell ref="O4:Q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k G y Q T D W N N B + o A A A A + A A A A B I A H A B D b 2 5 m a W c v U G F j a 2 F n Z S 5 4 b W w g o h g A K K A U A A A A A A A A A A A A A A A A A A A A A A A A A A A A h Y / R C o I w G I V f R X b v N p d C y O + E u u g m I Q i i 2 z G X j n S G m 8 1 3 6 6 J H 6 h U S y u q u y 3 P 4 D n z n c b t D P r Z N c F W 9 1 Z 3 J U I Q p C p S R X a l N l a H B n c I l y j n s h D y L S g U T b G w 6 W p 2 h 2 r l L S o j 3 H v s F 7 v q K M E o j c i y 2 e 1 m r V o T a W C e M V O i z K v + v E I f D S 4 Y z n C Q 4 o R H F c c y A z D U U 2 n w R N h l j C u S n h P X Q u K F X X J l w s w I y R y D v F / w J U E s D B B Q A A g A I A J B s k E w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Q b J B M K I p H u A 4 A A A A R A A A A E w A c A E Z v c m 1 1 b G F z L 1 N l Y 3 R p b 2 4 x L m 0 g o h g A K K A U A A A A A A A A A A A A A A A A A A A A A A A A A A A A K 0 5 N L s n M z 1 M I h t C G 1 g B Q S w E C L Q A U A A I A C A C Q b J B M N Y 0 0 H 6 g A A A D 4 A A A A E g A A A A A A A A A A A A A A A A A A A A A A Q 2 9 u Z m l n L 1 B h Y 2 t h Z 2 U u e G 1 s U E s B A i 0 A F A A C A A g A k G y Q T A / K 6 a u k A A A A 6 Q A A A B M A A A A A A A A A A A A A A A A A 9 A A A A F t D b 2 5 0 Z W 5 0 X 1 R 5 c G V z X S 5 4 b W x Q S w E C L Q A U A A I A C A C Q b J B M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R 9 s 3 Y g r Q D k e L e K C j 5 9 S i k Q A A A A A C A A A A A A A D Z g A A w A A A A B A A A A D G L 4 q f N e I m o v N S l Q q K C o h m A A A A A A S A A A C g A A A A E A A A A E 2 X E Z 0 + Q T J g + S F s U / l 1 7 G B Q A A A A 1 l 3 Q h h M 5 r U x k L 6 m I N g j 3 k E Z H I Y 1 L n w q A j q F m W 0 u E i G m k / g d w 8 D V F F 8 C 5 E p k w P n D S m J A J p C H + Y c S 4 a X g D Q d B Y Z T S 4 l e 5 + Y r t O V 9 w b p J b P J u 4 U A A A A s O U m 9 Q K I Z H p I G 8 l y I l X u 1 R 8 4 v k Y = < / D a t a M a s h u p > 
</file>

<file path=customXml/itemProps1.xml><?xml version="1.0" encoding="utf-8"?>
<ds:datastoreItem xmlns:ds="http://schemas.openxmlformats.org/officeDocument/2006/customXml" ds:itemID="{B2AF0248-0AA6-4D3B-97C4-A55B751AB79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Cover</vt:lpstr>
      <vt:lpstr>Storage curves from GSE</vt:lpstr>
      <vt:lpstr>Monthly National Prod</vt:lpstr>
      <vt:lpstr>Monthly Total Demand</vt:lpstr>
      <vt:lpstr>Monthly Power and Final Demand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Romero</dc:creator>
  <cp:lastModifiedBy>Kacper Zeromski</cp:lastModifiedBy>
  <dcterms:created xsi:type="dcterms:W3CDTF">2018-04-16T11:27:16Z</dcterms:created>
  <dcterms:modified xsi:type="dcterms:W3CDTF">2020-04-27T13:25:49Z</dcterms:modified>
</cp:coreProperties>
</file>