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https://entsogeu.sharepoint.com/sites/ALL/ALL/Working &amp; Kernel Groups/WG_INV/Supply Outlooks/Outlooks_Summer/Summer Outlook 2022/Publication/"/>
    </mc:Choice>
  </mc:AlternateContent>
  <xr:revisionPtr revIDLastSave="41" documentId="8_{46D2EC59-435C-46E7-BA92-1547AEBA43C2}" xr6:coauthVersionLast="47" xr6:coauthVersionMax="47" xr10:uidLastSave="{4E63AE4D-98DD-4735-B181-280149380631}"/>
  <bookViews>
    <workbookView xWindow="28680" yWindow="1710" windowWidth="29040" windowHeight="15840" activeTab="4" xr2:uid="{FF1CD738-EF2C-401B-A864-3175A0467E8D}"/>
  </bookViews>
  <sheets>
    <sheet name="Cover" sheetId="5" r:id="rId1"/>
    <sheet name="Storage curves from GSE" sheetId="1" r:id="rId2"/>
    <sheet name="Monthly National Prod" sheetId="2" r:id="rId3"/>
    <sheet name="Monthly Total Demand" sheetId="3" r:id="rId4"/>
    <sheet name="Monthly Power and Final Demand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41" i="4" l="1"/>
  <c r="R41" i="4"/>
  <c r="O41" i="4"/>
  <c r="L41" i="4"/>
  <c r="I41" i="4"/>
  <c r="F41" i="4"/>
  <c r="D25" i="2"/>
  <c r="E25" i="2"/>
  <c r="F25" i="2"/>
  <c r="G25" i="2"/>
  <c r="H25" i="2"/>
  <c r="C25" i="2"/>
  <c r="C41" i="3" l="1"/>
  <c r="H41" i="3"/>
  <c r="G41" i="3"/>
  <c r="F41" i="3"/>
  <c r="E41" i="3"/>
  <c r="D41" i="3"/>
</calcChain>
</file>

<file path=xl/sharedStrings.xml><?xml version="1.0" encoding="utf-8"?>
<sst xmlns="http://schemas.openxmlformats.org/spreadsheetml/2006/main" count="184" uniqueCount="81">
  <si>
    <t>WGV</t>
  </si>
  <si>
    <t>Average</t>
  </si>
  <si>
    <t>Max</t>
  </si>
  <si>
    <t>Min</t>
  </si>
  <si>
    <t>Country</t>
  </si>
  <si>
    <t>Injection availability when working gas volume is at xx% level</t>
  </si>
  <si>
    <t>AT</t>
  </si>
  <si>
    <t>BE</t>
  </si>
  <si>
    <t>BG</t>
  </si>
  <si>
    <t>HR</t>
  </si>
  <si>
    <t>CY</t>
  </si>
  <si>
    <t>CZ</t>
  </si>
  <si>
    <t>CZd</t>
  </si>
  <si>
    <t>DE</t>
  </si>
  <si>
    <t>DK</t>
  </si>
  <si>
    <t>EE</t>
  </si>
  <si>
    <t>FI</t>
  </si>
  <si>
    <t>FR</t>
  </si>
  <si>
    <t>FRs</t>
  </si>
  <si>
    <t>FRt</t>
  </si>
  <si>
    <t>GR</t>
  </si>
  <si>
    <t>HU</t>
  </si>
  <si>
    <t>IE</t>
  </si>
  <si>
    <t>IT</t>
  </si>
  <si>
    <t>LV</t>
  </si>
  <si>
    <t>LT</t>
  </si>
  <si>
    <t>NL</t>
  </si>
  <si>
    <t>PL</t>
  </si>
  <si>
    <t>PT</t>
  </si>
  <si>
    <t>RO</t>
  </si>
  <si>
    <t>RS</t>
  </si>
  <si>
    <t>SK</t>
  </si>
  <si>
    <t>SI</t>
  </si>
  <si>
    <t>ES</t>
  </si>
  <si>
    <t>SE</t>
  </si>
  <si>
    <t>UK</t>
  </si>
  <si>
    <t>Linearisarion curves (source GSE members)</t>
  </si>
  <si>
    <t>APR</t>
  </si>
  <si>
    <t>MAY</t>
  </si>
  <si>
    <t>JUN</t>
  </si>
  <si>
    <t>JUL</t>
  </si>
  <si>
    <t>AUG</t>
  </si>
  <si>
    <t>SEP</t>
  </si>
  <si>
    <t>BGn</t>
  </si>
  <si>
    <t>DEg</t>
  </si>
  <si>
    <t>DEn</t>
  </si>
  <si>
    <t>TOTAL</t>
  </si>
  <si>
    <t>Average monthly national production forecast</t>
  </si>
  <si>
    <t xml:space="preserve">Country Labels: </t>
  </si>
  <si>
    <t>BA</t>
  </si>
  <si>
    <t>BEh</t>
  </si>
  <si>
    <t>BEl</t>
  </si>
  <si>
    <t>CH</t>
  </si>
  <si>
    <t>FRn</t>
  </si>
  <si>
    <t>FRnL</t>
  </si>
  <si>
    <t>LU</t>
  </si>
  <si>
    <t>MK</t>
  </si>
  <si>
    <t>UKn</t>
  </si>
  <si>
    <t>Average monthly demand forecast</t>
  </si>
  <si>
    <t>GWh/d</t>
  </si>
  <si>
    <t>April</t>
  </si>
  <si>
    <t>May</t>
  </si>
  <si>
    <t>June</t>
  </si>
  <si>
    <t>July</t>
  </si>
  <si>
    <t>August</t>
  </si>
  <si>
    <t>September</t>
  </si>
  <si>
    <t>Final</t>
  </si>
  <si>
    <t>Power</t>
  </si>
  <si>
    <t>Total</t>
  </si>
  <si>
    <t>Average monthly demand forecast (power and final demand)</t>
  </si>
  <si>
    <r>
      <t>·</t>
    </r>
    <r>
      <rPr>
        <sz val="12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>Germany balancing zones and L-gas zones: DEg: GASPOOL, DEgL: GASPOOL L-gas, DEn: NCG and DEnL: NCG L-gas.</t>
    </r>
  </si>
  <si>
    <r>
      <t>Country labels</t>
    </r>
    <r>
      <rPr>
        <sz val="12"/>
        <color theme="1"/>
        <rFont val="Calibri"/>
        <family val="2"/>
        <scheme val="minor"/>
      </rPr>
      <t xml:space="preserve">: </t>
    </r>
  </si>
  <si>
    <r>
      <t>Notes and abbreviations for country labels</t>
    </r>
    <r>
      <rPr>
        <sz val="12"/>
        <color theme="1"/>
        <rFont val="Calibri"/>
        <family val="2"/>
        <scheme val="minor"/>
      </rPr>
      <t xml:space="preserve">: </t>
    </r>
  </si>
  <si>
    <r>
      <t>·</t>
    </r>
    <r>
      <rPr>
        <sz val="12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>Final demand includes Residential, Commercial and Industrial.</t>
    </r>
  </si>
  <si>
    <r>
      <t xml:space="preserve">·         </t>
    </r>
    <r>
      <rPr>
        <sz val="12"/>
        <color theme="1"/>
        <rFont val="Calibri"/>
        <family val="2"/>
        <scheme val="minor"/>
      </rPr>
      <t>UKn: North Ireland.   </t>
    </r>
    <r>
      <rPr>
        <sz val="12"/>
        <color theme="1"/>
        <rFont val="Times New Roman"/>
        <family val="1"/>
      </rPr>
      <t>     </t>
    </r>
  </si>
  <si>
    <r>
      <t>·</t>
    </r>
    <r>
      <rPr>
        <sz val="12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>UKn: Northern Ireland</t>
    </r>
  </si>
  <si>
    <t>FRa</t>
  </si>
  <si>
    <r>
      <t>·</t>
    </r>
    <r>
      <rPr>
        <sz val="12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>France: FR: H-gas, FRnL: L-gas</t>
    </r>
  </si>
  <si>
    <t>DEL</t>
  </si>
  <si>
    <r>
      <t>·</t>
    </r>
    <r>
      <rPr>
        <sz val="12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>Germany balancing zone split in old  German market zones for H gas;  DEg: GASPOOL, DEn: NCG.</t>
    </r>
  </si>
  <si>
    <r>
      <t>·</t>
    </r>
    <r>
      <rPr>
        <sz val="12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 xml:space="preserve">Germany balancing zone THE for H-Gas split in DEn (NCG) and Deg (GASPOOL) old market zones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</si>
</sst>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#,##0.0"/>
    <numFmt numFmtId="166" formatCode="[$-10809]#,##0.0;\-#,##0.0"/>
    <numFmt numFmtId="167" formatCode="#,##0.0_ ;\-#,##0.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FFFFFF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Symbol"/>
      <family val="1"/>
      <charset val="2"/>
    </font>
    <font>
      <b/>
      <i/>
      <sz val="12"/>
      <color rgb="FFFFFFFF"/>
      <name val="Calibri"/>
      <family val="2"/>
    </font>
    <font>
      <b/>
      <sz val="12"/>
      <color rgb="FF000000"/>
      <name val="Calibri"/>
      <family val="2"/>
    </font>
    <font>
      <b/>
      <sz val="12"/>
      <color theme="0"/>
      <name val="Calibri"/>
      <family val="2"/>
    </font>
    <font>
      <sz val="12"/>
      <color theme="1"/>
      <name val="Times New Roman"/>
      <family val="1"/>
    </font>
    <font>
      <sz val="12"/>
      <color theme="0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theme="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4" tint="-0.249977111117893"/>
        <bgColor rgb="FF829824"/>
      </patternFill>
    </fill>
    <fill>
      <patternFill patternType="solid">
        <fgColor theme="0" tint="-0.14999847407452621"/>
        <bgColor rgb="FFE6EFBE"/>
      </patternFill>
    </fill>
    <fill>
      <patternFill patternType="solid">
        <fgColor theme="0"/>
        <bgColor rgb="FFE6EFBE"/>
      </patternFill>
    </fill>
    <fill>
      <patternFill patternType="solid">
        <fgColor theme="4"/>
        <bgColor indexed="64"/>
      </patternFill>
    </fill>
    <fill>
      <patternFill patternType="solid">
        <fgColor theme="3"/>
        <bgColor rgb="FF829824"/>
      </patternFill>
    </fill>
    <fill>
      <patternFill patternType="solid">
        <fgColor theme="4" tint="-0.249977111117893"/>
        <bgColor rgb="FFE6EFBE"/>
      </patternFill>
    </fill>
  </fills>
  <borders count="15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theme="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theme="4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theme="4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theme="4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theme="4"/>
      </right>
      <top style="thin">
        <color rgb="FFFFFFFF"/>
      </top>
      <bottom/>
      <diagonal/>
    </border>
    <border>
      <left/>
      <right style="thin">
        <color theme="4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0" fontId="2" fillId="0" borderId="0" xfId="0" applyFont="1"/>
    <xf numFmtId="9" fontId="3" fillId="2" borderId="0" xfId="0" applyNumberFormat="1" applyFont="1" applyFill="1" applyAlignment="1">
      <alignment horizontal="center"/>
    </xf>
    <xf numFmtId="0" fontId="4" fillId="4" borderId="3" xfId="0" applyFont="1" applyFill="1" applyBorder="1" applyAlignment="1">
      <alignment vertical="center" wrapText="1" readingOrder="1"/>
    </xf>
    <xf numFmtId="9" fontId="5" fillId="5" borderId="4" xfId="2" applyFont="1" applyFill="1" applyBorder="1" applyAlignment="1">
      <alignment horizontal="center" vertical="center" wrapText="1" readingOrder="1"/>
    </xf>
    <xf numFmtId="9" fontId="5" fillId="5" borderId="5" xfId="2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indent="5"/>
    </xf>
    <xf numFmtId="0" fontId="8" fillId="8" borderId="11" xfId="0" applyFont="1" applyFill="1" applyBorder="1" applyAlignment="1">
      <alignment horizontal="center" vertical="center" wrapText="1" readingOrder="1"/>
    </xf>
    <xf numFmtId="0" fontId="8" fillId="8" borderId="12" xfId="0" applyFont="1" applyFill="1" applyBorder="1" applyAlignment="1">
      <alignment horizontal="center" vertical="center" wrapText="1" readingOrder="1"/>
    </xf>
    <xf numFmtId="0" fontId="8" fillId="8" borderId="13" xfId="0" applyFont="1" applyFill="1" applyBorder="1" applyAlignment="1">
      <alignment horizontal="center" vertical="center" wrapText="1" readingOrder="1"/>
    </xf>
    <xf numFmtId="166" fontId="5" fillId="5" borderId="4" xfId="0" applyNumberFormat="1" applyFont="1" applyFill="1" applyBorder="1" applyAlignment="1">
      <alignment horizontal="center" vertical="center" wrapText="1" readingOrder="1"/>
    </xf>
    <xf numFmtId="166" fontId="5" fillId="5" borderId="5" xfId="0" applyNumberFormat="1" applyFont="1" applyFill="1" applyBorder="1" applyAlignment="1">
      <alignment horizontal="center" vertical="center" wrapText="1" readingOrder="1"/>
    </xf>
    <xf numFmtId="166" fontId="9" fillId="5" borderId="14" xfId="0" applyNumberFormat="1" applyFont="1" applyFill="1" applyBorder="1" applyAlignment="1">
      <alignment horizontal="center" vertical="center" wrapText="1" readingOrder="1"/>
    </xf>
    <xf numFmtId="166" fontId="5" fillId="6" borderId="4" xfId="0" applyNumberFormat="1" applyFont="1" applyFill="1" applyBorder="1" applyAlignment="1">
      <alignment horizontal="center" vertical="center" wrapText="1" readingOrder="1"/>
    </xf>
    <xf numFmtId="166" fontId="5" fillId="6" borderId="5" xfId="0" applyNumberFormat="1" applyFont="1" applyFill="1" applyBorder="1" applyAlignment="1">
      <alignment horizontal="center" vertical="center" wrapText="1" readingOrder="1"/>
    </xf>
    <xf numFmtId="166" fontId="9" fillId="6" borderId="14" xfId="0" applyNumberFormat="1" applyFont="1" applyFill="1" applyBorder="1" applyAlignment="1">
      <alignment horizontal="center" vertical="center" wrapText="1" readingOrder="1"/>
    </xf>
    <xf numFmtId="0" fontId="10" fillId="4" borderId="3" xfId="0" applyFont="1" applyFill="1" applyBorder="1" applyAlignment="1">
      <alignment vertical="center" wrapText="1" readingOrder="1"/>
    </xf>
    <xf numFmtId="166" fontId="10" fillId="9" borderId="7" xfId="0" applyNumberFormat="1" applyFont="1" applyFill="1" applyBorder="1" applyAlignment="1">
      <alignment horizontal="center" vertical="center" wrapText="1" readingOrder="1"/>
    </xf>
    <xf numFmtId="166" fontId="10" fillId="9" borderId="8" xfId="0" applyNumberFormat="1" applyFont="1" applyFill="1" applyBorder="1" applyAlignment="1">
      <alignment horizontal="center" vertical="center" wrapText="1" readingOrder="1"/>
    </xf>
    <xf numFmtId="166" fontId="10" fillId="9" borderId="9" xfId="0" applyNumberFormat="1" applyFont="1" applyFill="1" applyBorder="1" applyAlignment="1">
      <alignment horizontal="center" vertical="center" wrapText="1" readingOrder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vertical="center"/>
    </xf>
    <xf numFmtId="165" fontId="6" fillId="0" borderId="0" xfId="0" applyNumberFormat="1" applyFont="1" applyAlignment="1">
      <alignment horizontal="center" vertical="center"/>
    </xf>
    <xf numFmtId="0" fontId="3" fillId="7" borderId="0" xfId="0" applyFont="1" applyFill="1" applyAlignment="1">
      <alignment vertical="center"/>
    </xf>
    <xf numFmtId="165" fontId="3" fillId="7" borderId="0" xfId="0" applyNumberFormat="1" applyFont="1" applyFill="1" applyAlignment="1">
      <alignment horizontal="center" vertical="center"/>
    </xf>
    <xf numFmtId="0" fontId="3" fillId="0" borderId="0" xfId="0" applyFont="1"/>
    <xf numFmtId="0" fontId="12" fillId="0" borderId="0" xfId="0" applyFont="1"/>
    <xf numFmtId="9" fontId="2" fillId="0" borderId="0" xfId="2" applyFont="1"/>
    <xf numFmtId="9" fontId="2" fillId="0" borderId="0" xfId="2" applyFont="1" applyAlignment="1">
      <alignment horizontal="left" vertical="center"/>
    </xf>
    <xf numFmtId="9" fontId="6" fillId="0" borderId="0" xfId="2" applyFont="1" applyAlignment="1">
      <alignment horizontal="center" vertical="center"/>
    </xf>
    <xf numFmtId="9" fontId="3" fillId="2" borderId="1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9" fontId="6" fillId="0" borderId="1" xfId="2" applyFont="1" applyBorder="1" applyAlignment="1">
      <alignment horizontal="center"/>
    </xf>
    <xf numFmtId="0" fontId="6" fillId="0" borderId="0" xfId="0" applyFont="1" applyAlignment="1">
      <alignment horizontal="center"/>
    </xf>
    <xf numFmtId="165" fontId="6" fillId="0" borderId="0" xfId="1" applyNumberFormat="1" applyFont="1" applyAlignment="1">
      <alignment horizontal="center"/>
    </xf>
    <xf numFmtId="0" fontId="3" fillId="7" borderId="0" xfId="0" applyFont="1" applyFill="1"/>
    <xf numFmtId="165" fontId="3" fillId="7" borderId="0" xfId="0" applyNumberFormat="1" applyFont="1" applyFill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9" fontId="15" fillId="0" borderId="0" xfId="2" applyFont="1"/>
    <xf numFmtId="9" fontId="15" fillId="0" borderId="0" xfId="2" applyFont="1" applyAlignment="1">
      <alignment horizontal="left" vertical="center"/>
    </xf>
    <xf numFmtId="9" fontId="16" fillId="0" borderId="0" xfId="2" applyFont="1" applyAlignment="1">
      <alignment horizontal="center" vertical="center"/>
    </xf>
    <xf numFmtId="9" fontId="5" fillId="0" borderId="4" xfId="2" applyFont="1" applyFill="1" applyBorder="1" applyAlignment="1">
      <alignment horizontal="center" vertical="center" wrapText="1" readingOrder="1"/>
    </xf>
    <xf numFmtId="9" fontId="5" fillId="0" borderId="5" xfId="2" applyFont="1" applyFill="1" applyBorder="1" applyAlignment="1">
      <alignment horizontal="center" vertical="center" wrapText="1" readingOrder="1"/>
    </xf>
    <xf numFmtId="167" fontId="6" fillId="0" borderId="0" xfId="0" applyNumberFormat="1" applyFont="1"/>
    <xf numFmtId="9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2" fillId="0" borderId="0" xfId="0" applyFont="1" applyAlignment="1">
      <alignment horizontal="left" vertical="center"/>
    </xf>
    <xf numFmtId="0" fontId="8" fillId="4" borderId="8" xfId="0" applyFont="1" applyFill="1" applyBorder="1" applyAlignment="1">
      <alignment horizontal="center" vertical="center" wrapText="1" readingOrder="1"/>
    </xf>
    <xf numFmtId="0" fontId="8" fillId="4" borderId="6" xfId="0" applyFont="1" applyFill="1" applyBorder="1" applyAlignment="1">
      <alignment horizontal="center" vertical="center" wrapText="1" readingOrder="1"/>
    </xf>
    <xf numFmtId="0" fontId="8" fillId="4" borderId="10" xfId="0" applyFont="1" applyFill="1" applyBorder="1" applyAlignment="1">
      <alignment horizontal="center" vertical="center" wrapText="1" readingOrder="1"/>
    </xf>
    <xf numFmtId="0" fontId="8" fillId="4" borderId="7" xfId="0" applyFont="1" applyFill="1" applyBorder="1" applyAlignment="1">
      <alignment horizontal="center" vertical="center" wrapText="1" readingOrder="1"/>
    </xf>
    <xf numFmtId="0" fontId="8" fillId="4" borderId="9" xfId="0" applyFont="1" applyFill="1" applyBorder="1" applyAlignment="1">
      <alignment horizontal="center" vertical="center" wrapText="1" readingOrder="1"/>
    </xf>
  </cellXfs>
  <cellStyles count="4">
    <cellStyle name="Comma" xfId="1" builtinId="3"/>
    <cellStyle name="Normal" xfId="0" builtinId="0"/>
    <cellStyle name="Normal 2" xfId="3" xr:uid="{08502B8C-9AA3-4FD0-8315-E5AC74340A4B}"/>
    <cellStyle name="Percent" xfId="2" builtinId="5"/>
  </cellStyles>
  <dxfs count="18">
    <dxf>
      <font>
        <strike val="0"/>
        <outline val="0"/>
        <shadow val="0"/>
        <u val="none"/>
        <vertAlign val="baseline"/>
        <sz val="12"/>
      </font>
      <numFmt numFmtId="165" formatCode="#,##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numFmt numFmtId="165" formatCode="#,##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numFmt numFmtId="165" formatCode="#,##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numFmt numFmtId="165" formatCode="#,##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numFmt numFmtId="165" formatCode="#,##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numFmt numFmtId="165" formatCode="#,##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numFmt numFmtId="0" formatCode="General"/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</font>
      <numFmt numFmtId="165" formatCode="#,##0.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numFmt numFmtId="165" formatCode="#,##0.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numFmt numFmtId="165" formatCode="#,##0.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numFmt numFmtId="165" formatCode="#,##0.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numFmt numFmtId="165" formatCode="#,##0.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numFmt numFmtId="165" formatCode="#,##0.0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</font>
      <numFmt numFmtId="0" formatCode="General"/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alignment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11</xdr:col>
      <xdr:colOff>266381</xdr:colOff>
      <xdr:row>53</xdr:row>
      <xdr:rowOff>81643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0C06CC-8A60-D11C-3A73-0EDEEFBE40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2321" y="353786"/>
          <a:ext cx="6389596" cy="910317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6E032F6-82DB-406B-BCBB-DEEF7C45D1E9}" name="NP_per_country" displayName="NP_per_country" ref="B4:H23" totalsRowShown="0" headerRowDxfId="17" dataDxfId="16">
  <tableColumns count="7">
    <tableColumn id="23" xr3:uid="{9B7481A6-A24C-4874-BCC8-BBDBDACFE62F}" name="GWh/d" dataDxfId="15"/>
    <tableColumn id="12" xr3:uid="{E1909EFF-579B-490D-8F04-840E2AA8CC2F}" name="APR" dataDxfId="14"/>
    <tableColumn id="18" xr3:uid="{20556874-F147-410C-B99C-0926C96B2B0A}" name="MAY" dataDxfId="13"/>
    <tableColumn id="19" xr3:uid="{782976E4-1B88-46E8-8ABA-FB651C33C66B}" name="JUN" dataDxfId="12"/>
    <tableColumn id="20" xr3:uid="{C155D16F-872C-418D-9D27-7A73422C24A3}" name="JUL" dataDxfId="11"/>
    <tableColumn id="21" xr3:uid="{B5C44E23-D265-4844-BAE0-45DB6E6C011E}" name="AUG" dataDxfId="10"/>
    <tableColumn id="22" xr3:uid="{04B3F3A5-2B9A-4615-BCF6-E16F8E4EDD34}" name="SEP" dataDxfId="9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279B80C-B47B-4F92-A152-22106EBC784C}" name="Demand_per_country" displayName="Demand_per_country" ref="B4:H39" totalsRowShown="0" headerRowDxfId="8" dataDxfId="7">
  <tableColumns count="7">
    <tableColumn id="1" xr3:uid="{89FEC71A-2F14-40A8-8C4D-D752D985792F}" name="GWh/d" dataDxfId="6"/>
    <tableColumn id="2" xr3:uid="{CFD010CE-EB2B-42C5-914B-2A1C82323097}" name="APR" dataDxfId="5" dataCellStyle="Comma"/>
    <tableColumn id="3" xr3:uid="{6AF0390E-4CDA-477E-BA2D-E5026C48500E}" name="MAY" dataDxfId="4" dataCellStyle="Comma"/>
    <tableColumn id="4" xr3:uid="{DB13214E-2E55-43CC-AB0E-F1C53D87283E}" name="JUN" dataDxfId="3" dataCellStyle="Comma"/>
    <tableColumn id="5" xr3:uid="{F3E7869F-CA1D-4053-AD43-9167CB46FFF2}" name="JUL" dataDxfId="2" dataCellStyle="Comma"/>
    <tableColumn id="6" xr3:uid="{1C777643-0957-4283-8C87-5AE7E943C243}" name="AUG" dataDxfId="1" dataCellStyle="Comma"/>
    <tableColumn id="7" xr3:uid="{BE98B5BB-1479-4263-B45B-611EA3D56B3D}" name="SEP" dataDxfId="0" dataCellStyle="Comma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ENTSOG - Black">
      <a:dk1>
        <a:sysClr val="windowText" lastClr="000000"/>
      </a:dk1>
      <a:lt1>
        <a:srgbClr val="FFFFFF"/>
      </a:lt1>
      <a:dk2>
        <a:srgbClr val="6B95C7"/>
      </a:dk2>
      <a:lt2>
        <a:srgbClr val="3E6CA4"/>
      </a:lt2>
      <a:accent1>
        <a:srgbClr val="1F4484"/>
      </a:accent1>
      <a:accent2>
        <a:srgbClr val="829824"/>
      </a:accent2>
      <a:accent3>
        <a:srgbClr val="C1D537"/>
      </a:accent3>
      <a:accent4>
        <a:srgbClr val="E8262C"/>
      </a:accent4>
      <a:accent5>
        <a:srgbClr val="EB7A3B"/>
      </a:accent5>
      <a:accent6>
        <a:srgbClr val="F2CA00"/>
      </a:accent6>
      <a:hlink>
        <a:srgbClr val="1F4484"/>
      </a:hlink>
      <a:folHlink>
        <a:srgbClr val="8D75AB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D55D9-24F4-4515-83AC-3788A256E4E3}">
  <dimension ref="A1"/>
  <sheetViews>
    <sheetView zoomScale="70" zoomScaleNormal="70" workbookViewId="0">
      <selection activeCell="B3" sqref="B3"/>
    </sheetView>
  </sheetViews>
  <sheetFormatPr defaultRowHeight="14.4" x14ac:dyDescent="0.3"/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4CAF9-F294-4776-806D-E756541CCB75}">
  <dimension ref="A2:AJ47"/>
  <sheetViews>
    <sheetView showGridLines="0" topLeftCell="A7" zoomScale="85" zoomScaleNormal="85" workbookViewId="0">
      <selection activeCell="F33" sqref="F33"/>
    </sheetView>
  </sheetViews>
  <sheetFormatPr defaultColWidth="9.109375" defaultRowHeight="15.6" x14ac:dyDescent="0.3"/>
  <cols>
    <col min="1" max="4" width="9.109375" style="23"/>
    <col min="5" max="5" width="8.6640625" style="23" customWidth="1"/>
    <col min="6" max="15" width="9.109375" style="23"/>
    <col min="16" max="36" width="8.88671875" customWidth="1"/>
    <col min="37" max="16384" width="9.109375" style="23"/>
  </cols>
  <sheetData>
    <row r="2" spans="1:36" s="43" customFormat="1" x14ac:dyDescent="0.3">
      <c r="A2" s="42" t="s">
        <v>36</v>
      </c>
      <c r="H2" s="42"/>
      <c r="I2" s="44"/>
      <c r="J2" s="42"/>
      <c r="K2" s="45"/>
      <c r="L2" s="46"/>
      <c r="M2" s="4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</row>
    <row r="3" spans="1:36" x14ac:dyDescent="0.3">
      <c r="B3" s="28"/>
      <c r="C3" s="29"/>
      <c r="D3" s="29"/>
      <c r="E3" s="29"/>
      <c r="F3" s="29"/>
      <c r="G3" s="29"/>
      <c r="H3" s="28"/>
      <c r="I3" s="30"/>
      <c r="J3" s="1"/>
      <c r="K3" s="31"/>
      <c r="L3" s="32"/>
      <c r="M3" s="1"/>
    </row>
    <row r="4" spans="1:36" x14ac:dyDescent="0.3">
      <c r="B4" s="33" t="s">
        <v>0</v>
      </c>
      <c r="C4" s="33">
        <v>1</v>
      </c>
      <c r="D4" s="33">
        <v>0.99</v>
      </c>
      <c r="E4" s="33">
        <v>0.9</v>
      </c>
      <c r="F4" s="33">
        <v>0.8</v>
      </c>
      <c r="G4" s="33">
        <v>0.7</v>
      </c>
      <c r="H4" s="33">
        <v>0.6</v>
      </c>
      <c r="I4" s="33">
        <v>0.5</v>
      </c>
      <c r="J4" s="33">
        <v>0.4</v>
      </c>
      <c r="K4" s="33">
        <v>0.3</v>
      </c>
      <c r="L4" s="33">
        <v>0.2</v>
      </c>
      <c r="M4" s="33">
        <v>0.1</v>
      </c>
      <c r="N4" s="33">
        <v>0</v>
      </c>
    </row>
    <row r="5" spans="1:36" x14ac:dyDescent="0.3">
      <c r="B5" s="34" t="s">
        <v>1</v>
      </c>
      <c r="C5" s="35">
        <v>0</v>
      </c>
      <c r="D5" s="35">
        <v>0.52772882962701018</v>
      </c>
      <c r="E5" s="35">
        <v>0.63503804996849578</v>
      </c>
      <c r="F5" s="35">
        <v>0.70900581994693523</v>
      </c>
      <c r="G5" s="35">
        <v>0.77865714254890195</v>
      </c>
      <c r="H5" s="35">
        <v>0.84308997603721869</v>
      </c>
      <c r="I5" s="35">
        <v>0.87337387525758847</v>
      </c>
      <c r="J5" s="35">
        <v>0.89974657903058852</v>
      </c>
      <c r="K5" s="35">
        <v>0.96967081636668695</v>
      </c>
      <c r="L5" s="35">
        <v>0.98976922650772758</v>
      </c>
      <c r="M5" s="35">
        <v>0.99536478548453078</v>
      </c>
      <c r="N5" s="35">
        <v>0.99921194491181509</v>
      </c>
    </row>
    <row r="6" spans="1:36" x14ac:dyDescent="0.3">
      <c r="B6" s="34" t="s">
        <v>2</v>
      </c>
      <c r="C6" s="35">
        <v>0</v>
      </c>
      <c r="D6" s="35">
        <v>1</v>
      </c>
      <c r="E6" s="35">
        <v>1</v>
      </c>
      <c r="F6" s="35">
        <v>1</v>
      </c>
      <c r="G6" s="35">
        <v>1</v>
      </c>
      <c r="H6" s="35">
        <v>1</v>
      </c>
      <c r="I6" s="35">
        <v>1</v>
      </c>
      <c r="J6" s="35">
        <v>1</v>
      </c>
      <c r="K6" s="35">
        <v>1</v>
      </c>
      <c r="L6" s="35">
        <v>1</v>
      </c>
      <c r="M6" s="35">
        <v>1</v>
      </c>
      <c r="N6" s="35">
        <v>1</v>
      </c>
    </row>
    <row r="7" spans="1:36" x14ac:dyDescent="0.3">
      <c r="B7" s="34" t="s">
        <v>3</v>
      </c>
      <c r="C7" s="35">
        <v>0</v>
      </c>
      <c r="D7" s="35">
        <v>0</v>
      </c>
      <c r="E7" s="35">
        <v>0</v>
      </c>
      <c r="F7" s="35">
        <v>0</v>
      </c>
      <c r="G7" s="35">
        <v>0</v>
      </c>
      <c r="H7" s="35">
        <v>0</v>
      </c>
      <c r="I7" s="35">
        <v>0</v>
      </c>
      <c r="J7" s="35">
        <v>0</v>
      </c>
      <c r="K7" s="35">
        <v>0</v>
      </c>
      <c r="L7" s="35">
        <v>0</v>
      </c>
      <c r="M7" s="35">
        <v>0</v>
      </c>
      <c r="N7" s="35">
        <v>0</v>
      </c>
    </row>
    <row r="8" spans="1:36" x14ac:dyDescent="0.3">
      <c r="B8" s="28"/>
      <c r="C8" s="29"/>
      <c r="D8" s="29"/>
      <c r="E8" s="29"/>
      <c r="F8" s="29"/>
      <c r="G8" s="29"/>
      <c r="H8" s="28"/>
      <c r="I8" s="30"/>
      <c r="J8" s="1"/>
      <c r="K8" s="31"/>
      <c r="L8" s="32"/>
      <c r="M8" s="1"/>
    </row>
    <row r="9" spans="1:36" x14ac:dyDescent="0.3">
      <c r="B9" s="28"/>
      <c r="C9" s="29"/>
      <c r="D9" s="29"/>
      <c r="E9" s="29"/>
      <c r="F9" s="29"/>
      <c r="G9" s="29"/>
      <c r="H9" s="28"/>
      <c r="I9" s="30"/>
      <c r="J9" s="1"/>
      <c r="K9" s="31"/>
      <c r="L9" s="32"/>
      <c r="M9" s="1"/>
    </row>
    <row r="10" spans="1:36" x14ac:dyDescent="0.3">
      <c r="B10" s="50" t="s">
        <v>4</v>
      </c>
      <c r="C10" s="51" t="s">
        <v>5</v>
      </c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</row>
    <row r="11" spans="1:36" x14ac:dyDescent="0.3">
      <c r="B11" s="50"/>
      <c r="C11" s="2">
        <v>1</v>
      </c>
      <c r="D11" s="2">
        <v>0.99</v>
      </c>
      <c r="E11" s="2">
        <v>0.9</v>
      </c>
      <c r="F11" s="2">
        <v>0.8</v>
      </c>
      <c r="G11" s="2">
        <v>0.7</v>
      </c>
      <c r="H11" s="2">
        <v>0.6</v>
      </c>
      <c r="I11" s="2">
        <v>0.5</v>
      </c>
      <c r="J11" s="2">
        <v>0.4</v>
      </c>
      <c r="K11" s="2">
        <v>0.3</v>
      </c>
      <c r="L11" s="2">
        <v>0.2</v>
      </c>
      <c r="M11" s="2">
        <v>0.1</v>
      </c>
      <c r="N11" s="2">
        <v>0</v>
      </c>
    </row>
    <row r="12" spans="1:36" x14ac:dyDescent="0.3">
      <c r="B12" s="3" t="s">
        <v>6</v>
      </c>
      <c r="C12" s="4">
        <v>0</v>
      </c>
      <c r="D12" s="5">
        <v>0.63518960073158737</v>
      </c>
      <c r="E12" s="5">
        <v>0.74533195671753782</v>
      </c>
      <c r="F12" s="5">
        <v>0.81569176214322625</v>
      </c>
      <c r="G12" s="5">
        <v>0.88378524241497958</v>
      </c>
      <c r="H12" s="5">
        <v>0.91761532037904969</v>
      </c>
      <c r="I12" s="5">
        <v>0.93351570247022264</v>
      </c>
      <c r="J12" s="5">
        <v>0.94736253453489816</v>
      </c>
      <c r="K12" s="5">
        <v>0.98407584159576611</v>
      </c>
      <c r="L12" s="5">
        <v>0.99462839291494021</v>
      </c>
      <c r="M12" s="5">
        <v>0.99756630804592883</v>
      </c>
      <c r="N12" s="5">
        <v>0.99958623633899146</v>
      </c>
    </row>
    <row r="13" spans="1:36" x14ac:dyDescent="0.3">
      <c r="B13" s="3" t="s">
        <v>7</v>
      </c>
      <c r="C13" s="47">
        <v>0</v>
      </c>
      <c r="D13" s="48">
        <v>0.18</v>
      </c>
      <c r="E13" s="48">
        <v>0.18</v>
      </c>
      <c r="F13" s="48">
        <v>0.35</v>
      </c>
      <c r="G13" s="48">
        <v>0.35</v>
      </c>
      <c r="H13" s="48">
        <v>1</v>
      </c>
      <c r="I13" s="48">
        <v>1</v>
      </c>
      <c r="J13" s="48">
        <v>1</v>
      </c>
      <c r="K13" s="48">
        <v>1</v>
      </c>
      <c r="L13" s="48">
        <v>1</v>
      </c>
      <c r="M13" s="48">
        <v>1</v>
      </c>
      <c r="N13" s="48">
        <v>1</v>
      </c>
    </row>
    <row r="14" spans="1:36" x14ac:dyDescent="0.3">
      <c r="B14" s="3" t="s">
        <v>8</v>
      </c>
      <c r="C14" s="4">
        <v>0</v>
      </c>
      <c r="D14" s="5">
        <v>0.63</v>
      </c>
      <c r="E14" s="5">
        <v>0.63</v>
      </c>
      <c r="F14" s="5">
        <v>0.63</v>
      </c>
      <c r="G14" s="5">
        <v>1</v>
      </c>
      <c r="H14" s="5">
        <v>1</v>
      </c>
      <c r="I14" s="5">
        <v>1</v>
      </c>
      <c r="J14" s="5">
        <v>1</v>
      </c>
      <c r="K14" s="5">
        <v>1</v>
      </c>
      <c r="L14" s="5">
        <v>1</v>
      </c>
      <c r="M14" s="5">
        <v>1</v>
      </c>
      <c r="N14" s="5">
        <v>1</v>
      </c>
    </row>
    <row r="15" spans="1:36" x14ac:dyDescent="0.3">
      <c r="B15" s="3" t="s">
        <v>9</v>
      </c>
      <c r="C15" s="47">
        <v>0</v>
      </c>
      <c r="D15" s="48">
        <v>0.33</v>
      </c>
      <c r="E15" s="48">
        <v>0.83</v>
      </c>
      <c r="F15" s="48">
        <v>1</v>
      </c>
      <c r="G15" s="48">
        <v>1</v>
      </c>
      <c r="H15" s="48">
        <v>1</v>
      </c>
      <c r="I15" s="48">
        <v>1</v>
      </c>
      <c r="J15" s="48">
        <v>1</v>
      </c>
      <c r="K15" s="48">
        <v>1</v>
      </c>
      <c r="L15" s="48">
        <v>1</v>
      </c>
      <c r="M15" s="48">
        <v>1</v>
      </c>
      <c r="N15" s="48">
        <v>1</v>
      </c>
    </row>
    <row r="16" spans="1:36" x14ac:dyDescent="0.3">
      <c r="B16" s="3" t="s">
        <v>10</v>
      </c>
      <c r="C16" s="4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</row>
    <row r="17" spans="2:14" x14ac:dyDescent="0.3">
      <c r="B17" s="3" t="s">
        <v>11</v>
      </c>
      <c r="C17" s="47">
        <v>0</v>
      </c>
      <c r="D17" s="48">
        <v>0.3</v>
      </c>
      <c r="E17" s="48">
        <v>0.4</v>
      </c>
      <c r="F17" s="48">
        <v>0.6</v>
      </c>
      <c r="G17" s="48">
        <v>0.75</v>
      </c>
      <c r="H17" s="48">
        <v>0.85</v>
      </c>
      <c r="I17" s="48">
        <v>1</v>
      </c>
      <c r="J17" s="48">
        <v>1</v>
      </c>
      <c r="K17" s="48">
        <v>1</v>
      </c>
      <c r="L17" s="48">
        <v>1</v>
      </c>
      <c r="M17" s="48">
        <v>1</v>
      </c>
      <c r="N17" s="48">
        <v>0.98</v>
      </c>
    </row>
    <row r="18" spans="2:14" x14ac:dyDescent="0.3">
      <c r="B18" s="3" t="s">
        <v>12</v>
      </c>
      <c r="C18" s="4">
        <v>0</v>
      </c>
      <c r="D18" s="5">
        <v>0.52772882962701018</v>
      </c>
      <c r="E18" s="5">
        <v>0.63503804996849578</v>
      </c>
      <c r="F18" s="5">
        <v>0.70900581994693523</v>
      </c>
      <c r="G18" s="5">
        <v>0.77865714254890195</v>
      </c>
      <c r="H18" s="5">
        <v>0.84308997603721869</v>
      </c>
      <c r="I18" s="5">
        <v>0.87337387525758847</v>
      </c>
      <c r="J18" s="5">
        <v>0.89974657903058852</v>
      </c>
      <c r="K18" s="5">
        <v>0.96967081636668695</v>
      </c>
      <c r="L18" s="5">
        <v>0.98976922650772758</v>
      </c>
      <c r="M18" s="5">
        <v>0.99536478548453078</v>
      </c>
      <c r="N18" s="5">
        <v>0.99921194491181509</v>
      </c>
    </row>
    <row r="19" spans="2:14" x14ac:dyDescent="0.3">
      <c r="B19" s="3" t="s">
        <v>14</v>
      </c>
      <c r="C19" s="47">
        <v>0</v>
      </c>
      <c r="D19" s="48">
        <v>0.75</v>
      </c>
      <c r="E19" s="48">
        <v>1</v>
      </c>
      <c r="F19" s="48">
        <v>1</v>
      </c>
      <c r="G19" s="48">
        <v>1</v>
      </c>
      <c r="H19" s="48">
        <v>1</v>
      </c>
      <c r="I19" s="48">
        <v>1</v>
      </c>
      <c r="J19" s="48">
        <v>1</v>
      </c>
      <c r="K19" s="48">
        <v>1</v>
      </c>
      <c r="L19" s="48">
        <v>1</v>
      </c>
      <c r="M19" s="48">
        <v>1</v>
      </c>
      <c r="N19" s="48">
        <v>1</v>
      </c>
    </row>
    <row r="20" spans="2:14" x14ac:dyDescent="0.3">
      <c r="B20" s="3" t="s">
        <v>13</v>
      </c>
      <c r="C20" s="4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</row>
    <row r="21" spans="2:14" x14ac:dyDescent="0.3">
      <c r="B21" s="3" t="s">
        <v>15</v>
      </c>
      <c r="C21" s="47">
        <v>0</v>
      </c>
      <c r="D21" s="48">
        <v>0</v>
      </c>
      <c r="E21" s="48">
        <v>0</v>
      </c>
      <c r="F21" s="48">
        <v>0</v>
      </c>
      <c r="G21" s="48">
        <v>0</v>
      </c>
      <c r="H21" s="48">
        <v>0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</row>
    <row r="22" spans="2:14" x14ac:dyDescent="0.3">
      <c r="B22" s="3" t="s">
        <v>16</v>
      </c>
      <c r="C22" s="4">
        <v>0</v>
      </c>
      <c r="D22" s="5">
        <v>0.78</v>
      </c>
      <c r="E22" s="5">
        <v>0.78800000000000014</v>
      </c>
      <c r="F22" s="5">
        <v>0.79600000000000004</v>
      </c>
      <c r="G22" s="5">
        <v>0.82500000000000029</v>
      </c>
      <c r="H22" s="5">
        <v>0.87142857142857155</v>
      </c>
      <c r="I22" s="5">
        <v>0.91428571428571448</v>
      </c>
      <c r="J22" s="5">
        <v>0.95714285714285741</v>
      </c>
      <c r="K22" s="5">
        <v>1</v>
      </c>
      <c r="L22" s="5">
        <v>1</v>
      </c>
      <c r="M22" s="5">
        <v>1</v>
      </c>
      <c r="N22" s="5">
        <v>1</v>
      </c>
    </row>
    <row r="23" spans="2:14" x14ac:dyDescent="0.3">
      <c r="B23" s="3" t="s">
        <v>76</v>
      </c>
      <c r="C23" s="47">
        <v>0</v>
      </c>
      <c r="D23" s="48">
        <v>0.62662921348314604</v>
      </c>
      <c r="E23" s="48">
        <v>0.6935674157303372</v>
      </c>
      <c r="F23" s="48">
        <v>0.76050561797752814</v>
      </c>
      <c r="G23" s="48">
        <v>0.83924157303370817</v>
      </c>
      <c r="H23" s="48">
        <v>0.92776886035313011</v>
      </c>
      <c r="I23" s="48">
        <v>0.95184590690208681</v>
      </c>
      <c r="J23" s="48">
        <v>0.97592295345104352</v>
      </c>
      <c r="K23" s="48">
        <v>1</v>
      </c>
      <c r="L23" s="48">
        <v>1</v>
      </c>
      <c r="M23" s="48">
        <v>1</v>
      </c>
      <c r="N23" s="48">
        <v>1</v>
      </c>
    </row>
    <row r="24" spans="2:14" x14ac:dyDescent="0.3">
      <c r="B24" s="3" t="s">
        <v>53</v>
      </c>
      <c r="C24" s="4">
        <v>0</v>
      </c>
      <c r="D24" s="5">
        <v>0.69999999999999984</v>
      </c>
      <c r="E24" s="5">
        <v>0.72499999999999998</v>
      </c>
      <c r="F24" s="5">
        <v>0.75</v>
      </c>
      <c r="G24" s="5">
        <v>0.77500000000000013</v>
      </c>
      <c r="H24" s="5">
        <v>0.80000000000000038</v>
      </c>
      <c r="I24" s="5">
        <v>0.90000000000000047</v>
      </c>
      <c r="J24" s="5">
        <v>1</v>
      </c>
      <c r="K24" s="5">
        <v>1</v>
      </c>
      <c r="L24" s="5">
        <v>1</v>
      </c>
      <c r="M24" s="5">
        <v>1</v>
      </c>
      <c r="N24" s="5">
        <v>1</v>
      </c>
    </row>
    <row r="25" spans="2:14" x14ac:dyDescent="0.3">
      <c r="B25" s="3" t="s">
        <v>54</v>
      </c>
      <c r="C25" s="47">
        <v>0</v>
      </c>
      <c r="D25" s="48">
        <v>0</v>
      </c>
      <c r="E25" s="48">
        <v>0</v>
      </c>
      <c r="F25" s="48">
        <v>0</v>
      </c>
      <c r="G25" s="48">
        <v>0</v>
      </c>
      <c r="H25" s="48">
        <v>0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</row>
    <row r="26" spans="2:14" x14ac:dyDescent="0.3">
      <c r="B26" s="3" t="s">
        <v>18</v>
      </c>
      <c r="C26" s="4">
        <v>0</v>
      </c>
      <c r="D26" s="5">
        <v>0.99244712990936557</v>
      </c>
      <c r="E26" s="5">
        <v>0.99460422960725081</v>
      </c>
      <c r="F26" s="5">
        <v>0.99676435045317213</v>
      </c>
      <c r="G26" s="5">
        <v>0.99892145015105749</v>
      </c>
      <c r="H26" s="5">
        <v>1</v>
      </c>
      <c r="I26" s="5">
        <v>1</v>
      </c>
      <c r="J26" s="5">
        <v>1</v>
      </c>
      <c r="K26" s="5">
        <v>1</v>
      </c>
      <c r="L26" s="5">
        <v>1</v>
      </c>
      <c r="M26" s="5">
        <v>1</v>
      </c>
      <c r="N26" s="5">
        <v>1</v>
      </c>
    </row>
    <row r="27" spans="2:14" x14ac:dyDescent="0.3">
      <c r="B27" s="3" t="s">
        <v>19</v>
      </c>
      <c r="C27" s="47">
        <v>0</v>
      </c>
      <c r="D27" s="48">
        <v>0.5344234808766215</v>
      </c>
      <c r="E27" s="48">
        <v>0.64031947221142815</v>
      </c>
      <c r="F27" s="48">
        <v>0.73008881314007457</v>
      </c>
      <c r="G27" s="48">
        <v>0.81530574969685987</v>
      </c>
      <c r="H27" s="48">
        <v>0.89166496038397225</v>
      </c>
      <c r="I27" s="48">
        <v>0.94428647522052422</v>
      </c>
      <c r="J27" s="48">
        <v>0.95610078995049919</v>
      </c>
      <c r="K27" s="48">
        <v>0.9850169419322955</v>
      </c>
      <c r="L27" s="48">
        <v>0.99470748078705495</v>
      </c>
      <c r="M27" s="48">
        <v>0.99818577271972175</v>
      </c>
      <c r="N27" s="48">
        <v>0.99967438267326425</v>
      </c>
    </row>
    <row r="28" spans="2:14" x14ac:dyDescent="0.3">
      <c r="B28" s="3" t="s">
        <v>20</v>
      </c>
      <c r="C28" s="4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</row>
    <row r="29" spans="2:14" x14ac:dyDescent="0.3">
      <c r="B29" s="3" t="s">
        <v>21</v>
      </c>
      <c r="C29" s="47">
        <v>0</v>
      </c>
      <c r="D29" s="48">
        <v>0.85507193654674751</v>
      </c>
      <c r="E29" s="48">
        <v>0.87753596827337377</v>
      </c>
      <c r="F29" s="48">
        <v>0.90461227468578997</v>
      </c>
      <c r="G29" s="48">
        <v>0.93113786173273894</v>
      </c>
      <c r="H29" s="48">
        <v>0.95869604758993943</v>
      </c>
      <c r="I29" s="48">
        <v>0.9635148420377796</v>
      </c>
      <c r="J29" s="48">
        <v>1</v>
      </c>
      <c r="K29" s="48">
        <v>1</v>
      </c>
      <c r="L29" s="48">
        <v>1</v>
      </c>
      <c r="M29" s="48">
        <v>1</v>
      </c>
      <c r="N29" s="48">
        <v>1</v>
      </c>
    </row>
    <row r="30" spans="2:14" x14ac:dyDescent="0.3">
      <c r="B30" s="3" t="s">
        <v>22</v>
      </c>
      <c r="C30" s="4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</row>
    <row r="31" spans="2:14" x14ac:dyDescent="0.3">
      <c r="B31" s="3" t="s">
        <v>23</v>
      </c>
      <c r="C31" s="47">
        <v>0</v>
      </c>
      <c r="D31" s="48">
        <v>0.20733333333333318</v>
      </c>
      <c r="E31" s="48">
        <v>0.3620106666666667</v>
      </c>
      <c r="F31" s="48">
        <v>0.4416666666666666</v>
      </c>
      <c r="G31" s="48">
        <v>0.53008602150537643</v>
      </c>
      <c r="H31" s="48">
        <v>0.61351971326164878</v>
      </c>
      <c r="I31" s="48">
        <v>0.62</v>
      </c>
      <c r="J31" s="48">
        <v>0.67375609756097554</v>
      </c>
      <c r="K31" s="48">
        <v>0.92832520325203249</v>
      </c>
      <c r="L31" s="48">
        <v>1</v>
      </c>
      <c r="M31" s="48">
        <v>1</v>
      </c>
      <c r="N31" s="48">
        <v>1</v>
      </c>
    </row>
    <row r="32" spans="2:14" x14ac:dyDescent="0.3">
      <c r="B32" s="3" t="s">
        <v>24</v>
      </c>
      <c r="C32" s="4">
        <v>0</v>
      </c>
      <c r="D32" s="5">
        <v>0.5</v>
      </c>
      <c r="E32" s="5">
        <v>0.7</v>
      </c>
      <c r="F32" s="5">
        <v>0.9</v>
      </c>
      <c r="G32" s="5">
        <v>1</v>
      </c>
      <c r="H32" s="5">
        <v>1</v>
      </c>
      <c r="I32" s="5">
        <v>1</v>
      </c>
      <c r="J32" s="5">
        <v>1</v>
      </c>
      <c r="K32" s="5">
        <v>1</v>
      </c>
      <c r="L32" s="5">
        <v>1</v>
      </c>
      <c r="M32" s="5">
        <v>1</v>
      </c>
      <c r="N32" s="5">
        <v>1</v>
      </c>
    </row>
    <row r="33" spans="2:14" x14ac:dyDescent="0.3">
      <c r="B33" s="3" t="s">
        <v>25</v>
      </c>
      <c r="C33" s="47">
        <v>0</v>
      </c>
      <c r="D33" s="48">
        <v>0</v>
      </c>
      <c r="E33" s="48">
        <v>0</v>
      </c>
      <c r="F33" s="48">
        <v>0</v>
      </c>
      <c r="G33" s="48">
        <v>0</v>
      </c>
      <c r="H33" s="48">
        <v>0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</row>
    <row r="34" spans="2:14" x14ac:dyDescent="0.3">
      <c r="B34" s="3" t="s">
        <v>26</v>
      </c>
      <c r="C34" s="4">
        <v>0</v>
      </c>
      <c r="D34" s="5">
        <v>0.60662004680300685</v>
      </c>
      <c r="E34" s="5">
        <v>0.68657985279281986</v>
      </c>
      <c r="F34" s="5">
        <v>0.7433915855604476</v>
      </c>
      <c r="G34" s="5">
        <v>0.79993547354180605</v>
      </c>
      <c r="H34" s="5">
        <v>0.85012735607379808</v>
      </c>
      <c r="I34" s="5">
        <v>0.87933949966241742</v>
      </c>
      <c r="J34" s="5">
        <v>0.90310725667188885</v>
      </c>
      <c r="K34" s="5">
        <v>0.95984062202091747</v>
      </c>
      <c r="L34" s="5">
        <v>0.9792523055294271</v>
      </c>
      <c r="M34" s="5">
        <v>0.99132399777386282</v>
      </c>
      <c r="N34" s="5">
        <v>0.99945287452447973</v>
      </c>
    </row>
    <row r="35" spans="2:14" x14ac:dyDescent="0.3">
      <c r="B35" s="3" t="s">
        <v>27</v>
      </c>
      <c r="C35" s="47">
        <v>0</v>
      </c>
      <c r="D35" s="48">
        <v>0.53554113644954005</v>
      </c>
      <c r="E35" s="48">
        <v>0.69803326193775983</v>
      </c>
      <c r="F35" s="48">
        <v>0.82764772584099777</v>
      </c>
      <c r="G35" s="48">
        <v>0.83426231573642429</v>
      </c>
      <c r="H35" s="48">
        <v>0.89442358573768421</v>
      </c>
      <c r="I35" s="48">
        <v>0.87457981605140478</v>
      </c>
      <c r="J35" s="48">
        <v>0.8845017008945445</v>
      </c>
      <c r="K35" s="48">
        <v>0.89111629078997101</v>
      </c>
      <c r="L35" s="48">
        <v>0.90103817563311073</v>
      </c>
      <c r="M35" s="48">
        <v>0.96740582083910787</v>
      </c>
      <c r="N35" s="48">
        <v>1</v>
      </c>
    </row>
    <row r="36" spans="2:14" x14ac:dyDescent="0.3">
      <c r="B36" s="3" t="s">
        <v>28</v>
      </c>
      <c r="C36" s="4">
        <v>0</v>
      </c>
      <c r="D36" s="5">
        <v>1</v>
      </c>
      <c r="E36" s="5">
        <v>1</v>
      </c>
      <c r="F36" s="5">
        <v>1</v>
      </c>
      <c r="G36" s="5">
        <v>1</v>
      </c>
      <c r="H36" s="5">
        <v>1</v>
      </c>
      <c r="I36" s="5">
        <v>1</v>
      </c>
      <c r="J36" s="5">
        <v>1</v>
      </c>
      <c r="K36" s="5">
        <v>1</v>
      </c>
      <c r="L36" s="5">
        <v>1</v>
      </c>
      <c r="M36" s="5">
        <v>1</v>
      </c>
      <c r="N36" s="5">
        <v>1</v>
      </c>
    </row>
    <row r="37" spans="2:14" x14ac:dyDescent="0.3">
      <c r="B37" s="3" t="s">
        <v>29</v>
      </c>
      <c r="C37" s="47">
        <v>0</v>
      </c>
      <c r="D37" s="48">
        <v>0.52772882962701018</v>
      </c>
      <c r="E37" s="48">
        <v>0.63503804996849578</v>
      </c>
      <c r="F37" s="48">
        <v>0.70900581994693523</v>
      </c>
      <c r="G37" s="48">
        <v>0.77865714254890195</v>
      </c>
      <c r="H37" s="48">
        <v>0.84308997603721869</v>
      </c>
      <c r="I37" s="48">
        <v>0.87337387525758847</v>
      </c>
      <c r="J37" s="48">
        <v>0.89974657903058852</v>
      </c>
      <c r="K37" s="48">
        <v>0.96967081636668695</v>
      </c>
      <c r="L37" s="48">
        <v>0.98976922650772758</v>
      </c>
      <c r="M37" s="48">
        <v>0.99536478548453078</v>
      </c>
      <c r="N37" s="48">
        <v>0.99921194491181509</v>
      </c>
    </row>
    <row r="38" spans="2:14" x14ac:dyDescent="0.3">
      <c r="B38" s="3" t="s">
        <v>30</v>
      </c>
      <c r="C38" s="4">
        <v>0</v>
      </c>
      <c r="D38" s="5">
        <v>0.52772882962701018</v>
      </c>
      <c r="E38" s="5">
        <v>0.63503804996849578</v>
      </c>
      <c r="F38" s="5">
        <v>0.70900581994693523</v>
      </c>
      <c r="G38" s="5">
        <v>0.77865714254890195</v>
      </c>
      <c r="H38" s="5">
        <v>0.84308997603721869</v>
      </c>
      <c r="I38" s="5">
        <v>0.87337387525758847</v>
      </c>
      <c r="J38" s="5">
        <v>0.89974657903058852</v>
      </c>
      <c r="K38" s="5">
        <v>0.96967081636668695</v>
      </c>
      <c r="L38" s="5">
        <v>0.98976922650772758</v>
      </c>
      <c r="M38" s="5">
        <v>0.99536478548453078</v>
      </c>
      <c r="N38" s="5">
        <v>0.99921194491181509</v>
      </c>
    </row>
    <row r="39" spans="2:14" x14ac:dyDescent="0.3">
      <c r="B39" s="3" t="s">
        <v>31</v>
      </c>
      <c r="C39" s="47">
        <v>0</v>
      </c>
      <c r="D39" s="48">
        <v>0.4032403178662769</v>
      </c>
      <c r="E39" s="48">
        <v>0.60919848374132257</v>
      </c>
      <c r="F39" s="48">
        <v>0.66469081110705142</v>
      </c>
      <c r="G39" s="48">
        <v>0.72216295213737669</v>
      </c>
      <c r="H39" s="48">
        <v>0.75856708074534174</v>
      </c>
      <c r="I39" s="48">
        <v>0.82638883814395325</v>
      </c>
      <c r="J39" s="48">
        <v>0.88080014614541458</v>
      </c>
      <c r="K39" s="48">
        <v>0.93630343441724517</v>
      </c>
      <c r="L39" s="48">
        <v>0.95221044939715016</v>
      </c>
      <c r="M39" s="48">
        <v>0.96415783704786273</v>
      </c>
      <c r="N39" s="48">
        <v>1</v>
      </c>
    </row>
    <row r="40" spans="2:14" x14ac:dyDescent="0.3">
      <c r="B40" s="3" t="s">
        <v>32</v>
      </c>
      <c r="C40" s="4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</row>
    <row r="41" spans="2:14" x14ac:dyDescent="0.3">
      <c r="B41" s="3" t="s">
        <v>33</v>
      </c>
      <c r="C41" s="47">
        <v>0</v>
      </c>
      <c r="D41" s="48">
        <v>0.85</v>
      </c>
      <c r="E41" s="48">
        <v>0.85</v>
      </c>
      <c r="F41" s="48">
        <v>0.9</v>
      </c>
      <c r="G41" s="48">
        <v>0.9</v>
      </c>
      <c r="H41" s="48">
        <v>0.9</v>
      </c>
      <c r="I41" s="48">
        <v>0.95</v>
      </c>
      <c r="J41" s="48">
        <v>1</v>
      </c>
      <c r="K41" s="48">
        <v>1</v>
      </c>
      <c r="L41" s="48">
        <v>1</v>
      </c>
      <c r="M41" s="48">
        <v>1</v>
      </c>
      <c r="N41" s="48">
        <v>1</v>
      </c>
    </row>
    <row r="42" spans="2:14" x14ac:dyDescent="0.3">
      <c r="B42" s="3" t="s">
        <v>34</v>
      </c>
      <c r="C42" s="4">
        <v>0</v>
      </c>
      <c r="D42" s="5">
        <v>0.52772882962701018</v>
      </c>
      <c r="E42" s="5">
        <v>0.63503804996849578</v>
      </c>
      <c r="F42" s="5">
        <v>0.70900581994693523</v>
      </c>
      <c r="G42" s="5">
        <v>0.77865714254890195</v>
      </c>
      <c r="H42" s="5">
        <v>0.84308997603721869</v>
      </c>
      <c r="I42" s="5">
        <v>0.87337387525758847</v>
      </c>
      <c r="J42" s="5">
        <v>0.89974657903058852</v>
      </c>
      <c r="K42" s="5">
        <v>0.96967081636668695</v>
      </c>
      <c r="L42" s="5">
        <v>0.98976922650772758</v>
      </c>
      <c r="M42" s="5">
        <v>0.99536478548453078</v>
      </c>
      <c r="N42" s="5">
        <v>0.99921194491181509</v>
      </c>
    </row>
    <row r="43" spans="2:14" x14ac:dyDescent="0.3">
      <c r="B43" s="3" t="s">
        <v>35</v>
      </c>
      <c r="C43" s="47">
        <v>0</v>
      </c>
      <c r="D43" s="48">
        <v>0.52772882962701018</v>
      </c>
      <c r="E43" s="48">
        <v>0.63503804996849578</v>
      </c>
      <c r="F43" s="48">
        <v>0.70900581994693523</v>
      </c>
      <c r="G43" s="48">
        <v>0.77865714254890195</v>
      </c>
      <c r="H43" s="48">
        <v>0.84308997603721869</v>
      </c>
      <c r="I43" s="48">
        <v>0.87337387525758847</v>
      </c>
      <c r="J43" s="48">
        <v>0.89974657903058852</v>
      </c>
      <c r="K43" s="48">
        <v>0.96967081636668695</v>
      </c>
      <c r="L43" s="48">
        <v>0.98976922650772758</v>
      </c>
      <c r="M43" s="48">
        <v>0.99536478548453078</v>
      </c>
      <c r="N43" s="48">
        <v>0.99921194491181509</v>
      </c>
    </row>
    <row r="46" spans="2:14" x14ac:dyDescent="0.3">
      <c r="B46" s="6"/>
    </row>
    <row r="47" spans="2:14" x14ac:dyDescent="0.3">
      <c r="B47" s="7"/>
    </row>
  </sheetData>
  <mergeCells count="2">
    <mergeCell ref="B10:B11"/>
    <mergeCell ref="C10:N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E4CC1-B295-461E-8DD2-6416503C7195}">
  <dimension ref="A2:H28"/>
  <sheetViews>
    <sheetView showGridLines="0" workbookViewId="0">
      <selection activeCell="M7" sqref="M7"/>
    </sheetView>
  </sheetViews>
  <sheetFormatPr defaultColWidth="9.109375" defaultRowHeight="15.6" x14ac:dyDescent="0.3"/>
  <cols>
    <col min="1" max="16384" width="9.109375" style="23"/>
  </cols>
  <sheetData>
    <row r="2" spans="1:8" x14ac:dyDescent="0.3">
      <c r="A2" s="42" t="s">
        <v>47</v>
      </c>
    </row>
    <row r="4" spans="1:8" x14ac:dyDescent="0.3">
      <c r="B4" s="21" t="s">
        <v>59</v>
      </c>
      <c r="C4" s="22" t="s">
        <v>37</v>
      </c>
      <c r="D4" s="22" t="s">
        <v>38</v>
      </c>
      <c r="E4" s="22" t="s">
        <v>39</v>
      </c>
      <c r="F4" s="22" t="s">
        <v>40</v>
      </c>
      <c r="G4" s="22" t="s">
        <v>41</v>
      </c>
      <c r="H4" s="22" t="s">
        <v>42</v>
      </c>
    </row>
    <row r="5" spans="1:8" x14ac:dyDescent="0.3">
      <c r="B5" s="24" t="s">
        <v>6</v>
      </c>
      <c r="C5" s="25">
        <v>18.18</v>
      </c>
      <c r="D5" s="25">
        <v>18.16</v>
      </c>
      <c r="E5" s="25">
        <v>20.93</v>
      </c>
      <c r="F5" s="25">
        <v>20.75</v>
      </c>
      <c r="G5" s="25">
        <v>21</v>
      </c>
      <c r="H5" s="25">
        <v>19.18</v>
      </c>
    </row>
    <row r="6" spans="1:8" x14ac:dyDescent="0.3">
      <c r="B6" s="24" t="s">
        <v>43</v>
      </c>
      <c r="C6" s="25">
        <v>4.5</v>
      </c>
      <c r="D6" s="25">
        <v>4.5</v>
      </c>
      <c r="E6" s="25">
        <v>4.5</v>
      </c>
      <c r="F6" s="25">
        <v>4.5</v>
      </c>
      <c r="G6" s="25">
        <v>4.5</v>
      </c>
      <c r="H6" s="25">
        <v>4.5</v>
      </c>
    </row>
    <row r="7" spans="1:8" x14ac:dyDescent="0.3">
      <c r="B7" s="24" t="s">
        <v>11</v>
      </c>
      <c r="C7" s="25">
        <v>27.31</v>
      </c>
      <c r="D7" s="25">
        <v>26.76</v>
      </c>
      <c r="E7" s="25">
        <v>26.36</v>
      </c>
      <c r="F7" s="25">
        <v>26.73</v>
      </c>
      <c r="G7" s="25">
        <v>26.32</v>
      </c>
      <c r="H7" s="25">
        <v>25.52</v>
      </c>
    </row>
    <row r="8" spans="1:8" x14ac:dyDescent="0.3">
      <c r="B8" s="24" t="s">
        <v>44</v>
      </c>
      <c r="C8" s="25">
        <v>124.37</v>
      </c>
      <c r="D8" s="25">
        <v>119.35</v>
      </c>
      <c r="E8" s="25">
        <v>115.75</v>
      </c>
      <c r="F8" s="25">
        <v>119.1</v>
      </c>
      <c r="G8" s="25">
        <v>115.41</v>
      </c>
      <c r="H8" s="25">
        <v>108.22</v>
      </c>
    </row>
    <row r="9" spans="1:8" x14ac:dyDescent="0.3">
      <c r="B9" s="24" t="s">
        <v>78</v>
      </c>
      <c r="C9" s="25">
        <v>9.9700000000000006</v>
      </c>
      <c r="D9" s="25">
        <v>9.9700000000000006</v>
      </c>
      <c r="E9" s="25">
        <v>9.9700000000000006</v>
      </c>
      <c r="F9" s="25">
        <v>9.9700000000000006</v>
      </c>
      <c r="G9" s="25">
        <v>9.9700000000000006</v>
      </c>
      <c r="H9" s="25">
        <v>9.9700000000000006</v>
      </c>
    </row>
    <row r="10" spans="1:8" x14ac:dyDescent="0.3">
      <c r="B10" s="24" t="s">
        <v>45</v>
      </c>
      <c r="C10" s="25">
        <v>20.89</v>
      </c>
      <c r="D10" s="25">
        <v>20.89</v>
      </c>
      <c r="E10" s="25">
        <v>20.89</v>
      </c>
      <c r="F10" s="25">
        <v>20.89</v>
      </c>
      <c r="G10" s="25">
        <v>20.89</v>
      </c>
      <c r="H10" s="25">
        <v>20.89</v>
      </c>
    </row>
    <row r="11" spans="1:8" x14ac:dyDescent="0.3">
      <c r="B11" s="24" t="s">
        <v>33</v>
      </c>
      <c r="C11" s="25">
        <v>1.5161290000000001</v>
      </c>
      <c r="D11" s="25">
        <v>1.5161290000000001</v>
      </c>
      <c r="E11" s="25">
        <v>1.5666659999999999</v>
      </c>
      <c r="F11" s="25">
        <v>1.5161290000000001</v>
      </c>
      <c r="G11" s="25">
        <v>1.5161290000000001</v>
      </c>
      <c r="H11" s="25">
        <v>1.5666659999999999</v>
      </c>
    </row>
    <row r="12" spans="1:8" x14ac:dyDescent="0.3">
      <c r="B12" s="24" t="s">
        <v>16</v>
      </c>
      <c r="C12" s="25">
        <v>0.4</v>
      </c>
      <c r="D12" s="25">
        <v>0.4</v>
      </c>
      <c r="E12" s="25">
        <v>0.4</v>
      </c>
      <c r="F12" s="25">
        <v>0.4</v>
      </c>
      <c r="G12" s="25">
        <v>0.4</v>
      </c>
      <c r="H12" s="25">
        <v>0.4</v>
      </c>
    </row>
    <row r="13" spans="1:8" x14ac:dyDescent="0.3">
      <c r="B13" s="24" t="s">
        <v>17</v>
      </c>
      <c r="C13" s="25">
        <v>17.37</v>
      </c>
      <c r="D13" s="25">
        <v>18.100000000000001</v>
      </c>
      <c r="E13" s="25">
        <v>19.03</v>
      </c>
      <c r="F13" s="25">
        <v>20.260000000000002</v>
      </c>
      <c r="G13" s="25">
        <v>21</v>
      </c>
      <c r="H13" s="25">
        <v>22.1</v>
      </c>
    </row>
    <row r="14" spans="1:8" x14ac:dyDescent="0.3">
      <c r="B14" s="24" t="s">
        <v>9</v>
      </c>
      <c r="C14" s="25">
        <v>16.977141</v>
      </c>
      <c r="D14" s="25">
        <v>16.899750000000001</v>
      </c>
      <c r="E14" s="25">
        <v>15.946075</v>
      </c>
      <c r="F14" s="25">
        <v>16.180040000000002</v>
      </c>
      <c r="G14" s="25">
        <v>15.964008</v>
      </c>
      <c r="H14" s="25">
        <v>15.981533000000001</v>
      </c>
    </row>
    <row r="15" spans="1:8" x14ac:dyDescent="0.3">
      <c r="B15" s="24" t="s">
        <v>21</v>
      </c>
      <c r="C15" s="25">
        <v>42.57</v>
      </c>
      <c r="D15" s="25">
        <v>42.3</v>
      </c>
      <c r="E15" s="25">
        <v>43.2</v>
      </c>
      <c r="F15" s="25">
        <v>42.39</v>
      </c>
      <c r="G15" s="25">
        <v>43.65</v>
      </c>
      <c r="H15" s="25">
        <v>39.96</v>
      </c>
    </row>
    <row r="16" spans="1:8" x14ac:dyDescent="0.3">
      <c r="B16" s="24" t="s">
        <v>14</v>
      </c>
      <c r="C16" s="25">
        <v>43.7</v>
      </c>
      <c r="D16" s="25">
        <v>43.2</v>
      </c>
      <c r="E16" s="25">
        <v>42.7</v>
      </c>
      <c r="F16" s="25">
        <v>42.2</v>
      </c>
      <c r="G16" s="25">
        <v>41.8</v>
      </c>
      <c r="H16" s="25">
        <v>41.3</v>
      </c>
    </row>
    <row r="17" spans="2:8" x14ac:dyDescent="0.3">
      <c r="B17" s="24" t="s">
        <v>22</v>
      </c>
      <c r="C17" s="25">
        <v>104.278684</v>
      </c>
      <c r="D17" s="25">
        <v>104.278684</v>
      </c>
      <c r="E17" s="25">
        <v>104.278684</v>
      </c>
      <c r="F17" s="25">
        <v>104.278684</v>
      </c>
      <c r="G17" s="25">
        <v>104.278684</v>
      </c>
      <c r="H17" s="25">
        <v>104.278684</v>
      </c>
    </row>
    <row r="18" spans="2:8" x14ac:dyDescent="0.3">
      <c r="B18" s="24" t="s">
        <v>23</v>
      </c>
      <c r="C18" s="25">
        <v>513.76</v>
      </c>
      <c r="D18" s="25">
        <v>673.7</v>
      </c>
      <c r="E18" s="25">
        <v>492.77</v>
      </c>
      <c r="F18" s="25">
        <v>428.78</v>
      </c>
      <c r="G18" s="25">
        <v>425.5</v>
      </c>
      <c r="H18" s="25">
        <v>374.98</v>
      </c>
    </row>
    <row r="19" spans="2:8" x14ac:dyDescent="0.3">
      <c r="B19" s="24" t="s">
        <v>26</v>
      </c>
      <c r="C19" s="25">
        <v>58.547452999999997</v>
      </c>
      <c r="D19" s="25">
        <v>54.165909999999997</v>
      </c>
      <c r="E19" s="25">
        <v>51.493333</v>
      </c>
      <c r="F19" s="25">
        <v>60.680103000000003</v>
      </c>
      <c r="G19" s="25">
        <v>59.136513999999998</v>
      </c>
      <c r="H19" s="25">
        <v>63.761079000000002</v>
      </c>
    </row>
    <row r="20" spans="2:8" x14ac:dyDescent="0.3">
      <c r="B20" s="24" t="s">
        <v>27</v>
      </c>
      <c r="C20" s="25">
        <v>220</v>
      </c>
      <c r="D20" s="25">
        <v>210</v>
      </c>
      <c r="E20" s="25">
        <v>210</v>
      </c>
      <c r="F20" s="25">
        <v>210</v>
      </c>
      <c r="G20" s="25">
        <v>210</v>
      </c>
      <c r="H20" s="25">
        <v>220</v>
      </c>
    </row>
    <row r="21" spans="2:8" x14ac:dyDescent="0.3">
      <c r="B21" s="24" t="s">
        <v>29</v>
      </c>
      <c r="C21" s="25">
        <v>5.7777000000000002E-2</v>
      </c>
      <c r="D21" s="25">
        <v>4.6880999999999999E-2</v>
      </c>
      <c r="E21" s="25">
        <v>8.6881E-2</v>
      </c>
      <c r="F21" s="25">
        <v>0.136881</v>
      </c>
      <c r="G21" s="25">
        <v>0.17688100000000001</v>
      </c>
      <c r="H21" s="25">
        <v>9.7777000000000003E-2</v>
      </c>
    </row>
    <row r="22" spans="2:8" x14ac:dyDescent="0.3">
      <c r="B22" s="24" t="s">
        <v>31</v>
      </c>
      <c r="C22" s="25">
        <v>1.17</v>
      </c>
      <c r="D22" s="25">
        <v>1.1499999999999999</v>
      </c>
      <c r="E22" s="25">
        <v>1.03</v>
      </c>
      <c r="F22" s="25">
        <v>0.98</v>
      </c>
      <c r="G22" s="25">
        <v>0.92</v>
      </c>
      <c r="H22" s="25">
        <v>0.84</v>
      </c>
    </row>
    <row r="23" spans="2:8" x14ac:dyDescent="0.3">
      <c r="B23" s="24" t="s">
        <v>35</v>
      </c>
      <c r="C23" s="25">
        <v>1094.474166</v>
      </c>
      <c r="D23" s="25">
        <v>1036.3955350000001</v>
      </c>
      <c r="E23" s="25">
        <v>976.76312600000006</v>
      </c>
      <c r="F23" s="25">
        <v>977.14510299999995</v>
      </c>
      <c r="G23" s="25">
        <v>866.57781</v>
      </c>
      <c r="H23" s="25">
        <v>913.00298999999995</v>
      </c>
    </row>
    <row r="24" spans="2:8" x14ac:dyDescent="0.3">
      <c r="B24" s="21"/>
      <c r="C24" s="22"/>
      <c r="D24" s="22"/>
      <c r="E24" s="22"/>
      <c r="F24" s="22"/>
      <c r="G24" s="22"/>
      <c r="H24" s="22"/>
    </row>
    <row r="25" spans="2:8" x14ac:dyDescent="0.3">
      <c r="B25" s="26" t="s">
        <v>46</v>
      </c>
      <c r="C25" s="27">
        <f>SUM(C5:C24)</f>
        <v>2320.04135</v>
      </c>
      <c r="D25" s="27">
        <f t="shared" ref="D25:H25" si="0">SUM(D5:D24)</f>
        <v>2401.7828890000001</v>
      </c>
      <c r="E25" s="27">
        <f t="shared" si="0"/>
        <v>2157.6647649999995</v>
      </c>
      <c r="F25" s="27">
        <f t="shared" si="0"/>
        <v>2106.8869399999999</v>
      </c>
      <c r="G25" s="27">
        <f t="shared" si="0"/>
        <v>1989.0100260000002</v>
      </c>
      <c r="H25" s="27">
        <f t="shared" si="0"/>
        <v>1986.5487289999999</v>
      </c>
    </row>
    <row r="27" spans="2:8" x14ac:dyDescent="0.3">
      <c r="B27" s="6" t="s">
        <v>48</v>
      </c>
    </row>
    <row r="28" spans="2:8" x14ac:dyDescent="0.3">
      <c r="B28" s="7" t="s">
        <v>79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7CE07-842C-4840-A7EF-61DE688C120B}">
  <dimension ref="A2:H46"/>
  <sheetViews>
    <sheetView showGridLines="0" zoomScale="70" zoomScaleNormal="70" workbookViewId="0">
      <selection activeCell="B44" sqref="B44"/>
    </sheetView>
  </sheetViews>
  <sheetFormatPr defaultColWidth="9.109375" defaultRowHeight="15.6" x14ac:dyDescent="0.3"/>
  <cols>
    <col min="1" max="1" width="9.109375" style="23"/>
    <col min="2" max="2" width="11.5546875" style="23" customWidth="1"/>
    <col min="3" max="8" width="16.6640625" style="36" customWidth="1"/>
    <col min="9" max="16384" width="9.109375" style="23"/>
  </cols>
  <sheetData>
    <row r="2" spans="1:8" s="43" customFormat="1" x14ac:dyDescent="0.3">
      <c r="A2" s="42" t="s">
        <v>58</v>
      </c>
    </row>
    <row r="4" spans="1:8" x14ac:dyDescent="0.3">
      <c r="B4" s="23" t="s">
        <v>59</v>
      </c>
      <c r="C4" s="36" t="s">
        <v>37</v>
      </c>
      <c r="D4" s="36" t="s">
        <v>38</v>
      </c>
      <c r="E4" s="36" t="s">
        <v>39</v>
      </c>
      <c r="F4" s="36" t="s">
        <v>40</v>
      </c>
      <c r="G4" s="36" t="s">
        <v>41</v>
      </c>
      <c r="H4" s="36" t="s">
        <v>42</v>
      </c>
    </row>
    <row r="5" spans="1:8" x14ac:dyDescent="0.3">
      <c r="B5" s="23" t="s">
        <v>6</v>
      </c>
      <c r="C5" s="37">
        <v>240.97678400000001</v>
      </c>
      <c r="D5" s="37">
        <v>168.48832400000001</v>
      </c>
      <c r="E5" s="37">
        <v>130.61894699999999</v>
      </c>
      <c r="F5" s="37">
        <v>132.386561</v>
      </c>
      <c r="G5" s="37">
        <v>129.414152</v>
      </c>
      <c r="H5" s="37">
        <v>151.61366899999999</v>
      </c>
    </row>
    <row r="6" spans="1:8" x14ac:dyDescent="0.3">
      <c r="B6" s="23" t="s">
        <v>49</v>
      </c>
      <c r="C6" s="37">
        <v>4.5999999999999996</v>
      </c>
      <c r="D6" s="37">
        <v>2.72</v>
      </c>
      <c r="E6" s="37">
        <v>1.99</v>
      </c>
      <c r="F6" s="37">
        <v>2.21</v>
      </c>
      <c r="G6" s="37">
        <v>1.89</v>
      </c>
      <c r="H6" s="37">
        <v>2.37</v>
      </c>
    </row>
    <row r="7" spans="1:8" x14ac:dyDescent="0.3">
      <c r="B7" s="23" t="s">
        <v>50</v>
      </c>
      <c r="C7" s="37">
        <v>429.21206799999999</v>
      </c>
      <c r="D7" s="37">
        <v>345.04086000000001</v>
      </c>
      <c r="E7" s="37">
        <v>342.97259000000003</v>
      </c>
      <c r="F7" s="37">
        <v>372.699322</v>
      </c>
      <c r="G7" s="37">
        <v>346.86524800000001</v>
      </c>
      <c r="H7" s="37">
        <v>348.29793100000001</v>
      </c>
    </row>
    <row r="8" spans="1:8" x14ac:dyDescent="0.3">
      <c r="B8" s="23" t="s">
        <v>51</v>
      </c>
      <c r="C8" s="37">
        <v>96.398600000000002</v>
      </c>
      <c r="D8" s="37">
        <v>71.461298999999997</v>
      </c>
      <c r="E8" s="37">
        <v>36.880803999999998</v>
      </c>
      <c r="F8" s="37">
        <v>34.451422000000001</v>
      </c>
      <c r="G8" s="37">
        <v>34.139209999999999</v>
      </c>
      <c r="H8" s="37">
        <v>41.178587</v>
      </c>
    </row>
    <row r="9" spans="1:8" x14ac:dyDescent="0.3">
      <c r="B9" s="23" t="s">
        <v>43</v>
      </c>
      <c r="C9" s="37">
        <v>104.33</v>
      </c>
      <c r="D9" s="37">
        <v>83.03</v>
      </c>
      <c r="E9" s="37">
        <v>81.2</v>
      </c>
      <c r="F9" s="37">
        <v>88.5</v>
      </c>
      <c r="G9" s="37">
        <v>64.72</v>
      </c>
      <c r="H9" s="37">
        <v>71.78</v>
      </c>
    </row>
    <row r="10" spans="1:8" x14ac:dyDescent="0.3">
      <c r="B10" s="23" t="s">
        <v>52</v>
      </c>
      <c r="C10" s="37">
        <v>91.38</v>
      </c>
      <c r="D10" s="37">
        <v>70.2</v>
      </c>
      <c r="E10" s="37">
        <v>44.44</v>
      </c>
      <c r="F10" s="37">
        <v>35.82</v>
      </c>
      <c r="G10" s="37">
        <v>37.86</v>
      </c>
      <c r="H10" s="37">
        <v>56.37</v>
      </c>
    </row>
    <row r="11" spans="1:8" x14ac:dyDescent="0.3">
      <c r="B11" s="23" t="s">
        <v>11</v>
      </c>
      <c r="C11" s="37">
        <v>219</v>
      </c>
      <c r="D11" s="37">
        <v>142</v>
      </c>
      <c r="E11" s="37">
        <v>109</v>
      </c>
      <c r="F11" s="37">
        <v>78</v>
      </c>
      <c r="G11" s="37">
        <v>95</v>
      </c>
      <c r="H11" s="37">
        <v>132</v>
      </c>
    </row>
    <row r="12" spans="1:8" x14ac:dyDescent="0.3">
      <c r="B12" s="23" t="s">
        <v>44</v>
      </c>
      <c r="C12" s="37">
        <v>1165.46</v>
      </c>
      <c r="D12" s="37">
        <v>915.17</v>
      </c>
      <c r="E12" s="37">
        <v>864.19</v>
      </c>
      <c r="F12" s="37">
        <v>801.56</v>
      </c>
      <c r="G12" s="37">
        <v>831.53</v>
      </c>
      <c r="H12" s="37">
        <v>806.81</v>
      </c>
    </row>
    <row r="13" spans="1:8" x14ac:dyDescent="0.3">
      <c r="B13" s="23" t="s">
        <v>78</v>
      </c>
      <c r="C13" s="37">
        <v>461.51</v>
      </c>
      <c r="D13" s="37">
        <v>322.79000000000002</v>
      </c>
      <c r="E13" s="37">
        <v>294.52999999999997</v>
      </c>
      <c r="F13" s="37">
        <v>259.82</v>
      </c>
      <c r="G13" s="37">
        <v>276.43</v>
      </c>
      <c r="H13" s="37">
        <v>262.72000000000003</v>
      </c>
    </row>
    <row r="14" spans="1:8" x14ac:dyDescent="0.3">
      <c r="B14" s="23" t="s">
        <v>45</v>
      </c>
      <c r="C14" s="37">
        <v>1095.1199999999999</v>
      </c>
      <c r="D14" s="37">
        <v>664.15</v>
      </c>
      <c r="E14" s="37">
        <v>576.38</v>
      </c>
      <c r="F14" s="37">
        <v>468.53</v>
      </c>
      <c r="G14" s="37">
        <v>520.13</v>
      </c>
      <c r="H14" s="37">
        <v>477.57</v>
      </c>
    </row>
    <row r="15" spans="1:8" x14ac:dyDescent="0.3">
      <c r="B15" s="23" t="s">
        <v>14</v>
      </c>
      <c r="C15" s="37">
        <v>63.6</v>
      </c>
      <c r="D15" s="37">
        <v>49.064515999999998</v>
      </c>
      <c r="E15" s="37">
        <v>40.6</v>
      </c>
      <c r="F15" s="37">
        <v>31.064516000000001</v>
      </c>
      <c r="G15" s="37">
        <v>36.645161000000002</v>
      </c>
      <c r="H15" s="37">
        <v>48.266666000000001</v>
      </c>
    </row>
    <row r="16" spans="1:8" x14ac:dyDescent="0.3">
      <c r="B16" s="23" t="s">
        <v>15</v>
      </c>
      <c r="C16" s="37">
        <v>12.07</v>
      </c>
      <c r="D16" s="37">
        <v>9.1999999999999993</v>
      </c>
      <c r="E16" s="37">
        <v>5.88</v>
      </c>
      <c r="F16" s="37">
        <v>6.26</v>
      </c>
      <c r="G16" s="37">
        <v>6.8</v>
      </c>
      <c r="H16" s="37">
        <v>7.98</v>
      </c>
    </row>
    <row r="17" spans="2:8" x14ac:dyDescent="0.3">
      <c r="B17" s="23" t="s">
        <v>33</v>
      </c>
      <c r="C17" s="37">
        <v>952.29767100000004</v>
      </c>
      <c r="D17" s="37">
        <v>804.07233199999996</v>
      </c>
      <c r="E17" s="37">
        <v>892.28710799999999</v>
      </c>
      <c r="F17" s="37">
        <v>1025.7348509999999</v>
      </c>
      <c r="G17" s="37">
        <v>906.15660600000001</v>
      </c>
      <c r="H17" s="37">
        <v>955.36943599999995</v>
      </c>
    </row>
    <row r="18" spans="2:8" x14ac:dyDescent="0.3">
      <c r="B18" s="23" t="s">
        <v>16</v>
      </c>
      <c r="C18" s="37">
        <v>60</v>
      </c>
      <c r="D18" s="37">
        <v>50</v>
      </c>
      <c r="E18" s="37">
        <v>45</v>
      </c>
      <c r="F18" s="37">
        <v>45</v>
      </c>
      <c r="G18" s="37">
        <v>50</v>
      </c>
      <c r="H18" s="37">
        <v>55</v>
      </c>
    </row>
    <row r="19" spans="2:8" x14ac:dyDescent="0.3">
      <c r="B19" s="23" t="s">
        <v>17</v>
      </c>
      <c r="C19" s="37">
        <v>1201.94</v>
      </c>
      <c r="D19" s="37">
        <v>935.99</v>
      </c>
      <c r="E19" s="37">
        <v>640.28</v>
      </c>
      <c r="F19" s="37">
        <v>598.63</v>
      </c>
      <c r="G19" s="37">
        <v>564.91</v>
      </c>
      <c r="H19" s="37">
        <v>643.49</v>
      </c>
    </row>
    <row r="20" spans="2:8" x14ac:dyDescent="0.3">
      <c r="B20" s="23" t="s">
        <v>54</v>
      </c>
      <c r="C20" s="37">
        <v>114.7</v>
      </c>
      <c r="D20" s="37">
        <v>77.11</v>
      </c>
      <c r="E20" s="37">
        <v>44.1</v>
      </c>
      <c r="F20" s="37">
        <v>39.299999999999997</v>
      </c>
      <c r="G20" s="37">
        <v>37.32</v>
      </c>
      <c r="H20" s="37">
        <v>51.13</v>
      </c>
    </row>
    <row r="21" spans="2:8" x14ac:dyDescent="0.3">
      <c r="B21" s="23" t="s">
        <v>20</v>
      </c>
      <c r="C21" s="37">
        <v>166.598161</v>
      </c>
      <c r="D21" s="37">
        <v>155.53849199999999</v>
      </c>
      <c r="E21" s="37">
        <v>203.34318200000001</v>
      </c>
      <c r="F21" s="37">
        <v>200.171696</v>
      </c>
      <c r="G21" s="37">
        <v>173.91793100000001</v>
      </c>
      <c r="H21" s="37">
        <v>194.73255900000001</v>
      </c>
    </row>
    <row r="22" spans="2:8" x14ac:dyDescent="0.3">
      <c r="B22" s="23" t="s">
        <v>9</v>
      </c>
      <c r="C22" s="37">
        <v>72.390075999999993</v>
      </c>
      <c r="D22" s="37">
        <v>59.106340000000003</v>
      </c>
      <c r="E22" s="37">
        <v>52.774897000000003</v>
      </c>
      <c r="F22" s="37">
        <v>57.797224</v>
      </c>
      <c r="G22" s="37">
        <v>56.492055999999998</v>
      </c>
      <c r="H22" s="37">
        <v>63.293129</v>
      </c>
    </row>
    <row r="23" spans="2:8" x14ac:dyDescent="0.3">
      <c r="B23" s="23" t="s">
        <v>21</v>
      </c>
      <c r="C23" s="37">
        <v>250</v>
      </c>
      <c r="D23" s="37">
        <v>184</v>
      </c>
      <c r="E23" s="37">
        <v>150</v>
      </c>
      <c r="F23" s="37">
        <v>150</v>
      </c>
      <c r="G23" s="37">
        <v>150</v>
      </c>
      <c r="H23" s="37">
        <v>170</v>
      </c>
    </row>
    <row r="24" spans="2:8" x14ac:dyDescent="0.3">
      <c r="B24" s="23" t="s">
        <v>22</v>
      </c>
      <c r="C24" s="37">
        <v>176.3</v>
      </c>
      <c r="D24" s="37">
        <v>157.30000000000001</v>
      </c>
      <c r="E24" s="37">
        <v>166.8</v>
      </c>
      <c r="F24" s="37">
        <v>142</v>
      </c>
      <c r="G24" s="37">
        <v>130.4</v>
      </c>
      <c r="H24" s="37">
        <v>148.19999999999999</v>
      </c>
    </row>
    <row r="25" spans="2:8" x14ac:dyDescent="0.3">
      <c r="B25" s="23" t="s">
        <v>23</v>
      </c>
      <c r="C25" s="37">
        <v>1783.0171700000001</v>
      </c>
      <c r="D25" s="37">
        <v>1462.857577</v>
      </c>
      <c r="E25" s="37">
        <v>1458.4173579999999</v>
      </c>
      <c r="F25" s="37">
        <v>1536.4881419999999</v>
      </c>
      <c r="G25" s="37">
        <v>1416.019753</v>
      </c>
      <c r="H25" s="37">
        <v>1634.5265199999999</v>
      </c>
    </row>
    <row r="26" spans="2:8" x14ac:dyDescent="0.3">
      <c r="B26" s="23" t="s">
        <v>25</v>
      </c>
      <c r="C26" s="37">
        <v>59.08</v>
      </c>
      <c r="D26" s="37">
        <v>56.61</v>
      </c>
      <c r="E26" s="37">
        <v>46.95</v>
      </c>
      <c r="F26" s="37">
        <v>43.79</v>
      </c>
      <c r="G26" s="37">
        <v>44.67</v>
      </c>
      <c r="H26" s="37">
        <v>48.24</v>
      </c>
    </row>
    <row r="27" spans="2:8" x14ac:dyDescent="0.3">
      <c r="B27" s="23" t="s">
        <v>55</v>
      </c>
      <c r="C27" s="37">
        <v>22.6</v>
      </c>
      <c r="D27" s="37">
        <v>18.899999999999999</v>
      </c>
      <c r="E27" s="37">
        <v>15.3</v>
      </c>
      <c r="F27" s="37">
        <v>14.2</v>
      </c>
      <c r="G27" s="37">
        <v>12.3</v>
      </c>
      <c r="H27" s="37">
        <v>16.600000000000001</v>
      </c>
    </row>
    <row r="28" spans="2:8" x14ac:dyDescent="0.3">
      <c r="B28" s="23" t="s">
        <v>24</v>
      </c>
      <c r="C28" s="37">
        <v>28.4</v>
      </c>
      <c r="D28" s="37">
        <v>20.296773999999999</v>
      </c>
      <c r="E28" s="37">
        <v>22.74</v>
      </c>
      <c r="F28" s="37">
        <v>21.46</v>
      </c>
      <c r="G28" s="37">
        <v>29.68</v>
      </c>
      <c r="H28" s="37">
        <v>29.23</v>
      </c>
    </row>
    <row r="29" spans="2:8" x14ac:dyDescent="0.3">
      <c r="B29" s="23" t="s">
        <v>56</v>
      </c>
      <c r="C29" s="37">
        <v>8.6</v>
      </c>
      <c r="D29" s="37">
        <v>1.36</v>
      </c>
      <c r="E29" s="37">
        <v>7.22</v>
      </c>
      <c r="F29" s="37">
        <v>6.68</v>
      </c>
      <c r="G29" s="37">
        <v>7.15</v>
      </c>
      <c r="H29" s="37">
        <v>7.26</v>
      </c>
    </row>
    <row r="30" spans="2:8" x14ac:dyDescent="0.3">
      <c r="B30" s="23" t="s">
        <v>26</v>
      </c>
      <c r="C30" s="37">
        <v>990.1</v>
      </c>
      <c r="D30" s="37">
        <v>877.4</v>
      </c>
      <c r="E30" s="37">
        <v>733.68</v>
      </c>
      <c r="F30" s="37">
        <v>740.62</v>
      </c>
      <c r="G30" s="37">
        <v>707.89</v>
      </c>
      <c r="H30" s="37">
        <v>788.31</v>
      </c>
    </row>
    <row r="31" spans="2:8" x14ac:dyDescent="0.3">
      <c r="B31" s="23" t="s">
        <v>27</v>
      </c>
      <c r="C31" s="37">
        <v>603.949027</v>
      </c>
      <c r="D31" s="37">
        <v>453.92981400000002</v>
      </c>
      <c r="E31" s="37">
        <v>390.07248399999997</v>
      </c>
      <c r="F31" s="37">
        <v>388.42622899999998</v>
      </c>
      <c r="G31" s="37">
        <v>398.41253</v>
      </c>
      <c r="H31" s="37">
        <v>426.43748299999999</v>
      </c>
    </row>
    <row r="32" spans="2:8" x14ac:dyDescent="0.3">
      <c r="B32" s="23" t="s">
        <v>28</v>
      </c>
      <c r="C32" s="37">
        <v>177.87</v>
      </c>
      <c r="D32" s="37">
        <v>139.63</v>
      </c>
      <c r="E32" s="37">
        <v>186.74</v>
      </c>
      <c r="F32" s="37">
        <v>238.09</v>
      </c>
      <c r="G32" s="37">
        <v>230.3</v>
      </c>
      <c r="H32" s="37">
        <v>197.21</v>
      </c>
    </row>
    <row r="33" spans="2:8" x14ac:dyDescent="0.3">
      <c r="B33" s="23" t="s">
        <v>29</v>
      </c>
      <c r="C33" s="37">
        <v>290</v>
      </c>
      <c r="D33" s="37">
        <v>180</v>
      </c>
      <c r="E33" s="37">
        <v>150</v>
      </c>
      <c r="F33" s="37">
        <v>150</v>
      </c>
      <c r="G33" s="37">
        <v>150</v>
      </c>
      <c r="H33" s="37">
        <v>180</v>
      </c>
    </row>
    <row r="34" spans="2:8" x14ac:dyDescent="0.3">
      <c r="B34" s="23" t="s">
        <v>30</v>
      </c>
      <c r="C34" s="37">
        <v>33.04</v>
      </c>
      <c r="D34" s="37">
        <v>33.04</v>
      </c>
      <c r="E34" s="37">
        <v>33.04</v>
      </c>
      <c r="F34" s="37">
        <v>33.04</v>
      </c>
      <c r="G34" s="37">
        <v>33.04</v>
      </c>
      <c r="H34" s="37">
        <v>33.04</v>
      </c>
    </row>
    <row r="35" spans="2:8" x14ac:dyDescent="0.3">
      <c r="B35" s="23" t="s">
        <v>34</v>
      </c>
      <c r="C35" s="37">
        <v>15.34526</v>
      </c>
      <c r="D35" s="37">
        <v>13.696129000000001</v>
      </c>
      <c r="E35" s="37">
        <v>12.596166</v>
      </c>
      <c r="F35" s="37">
        <v>11.736388</v>
      </c>
      <c r="G35" s="37">
        <v>13.003023000000001</v>
      </c>
      <c r="H35" s="37">
        <v>14.364418000000001</v>
      </c>
    </row>
    <row r="36" spans="2:8" x14ac:dyDescent="0.3">
      <c r="B36" s="23" t="s">
        <v>32</v>
      </c>
      <c r="C36" s="37">
        <v>25.2</v>
      </c>
      <c r="D36" s="37">
        <v>20.9</v>
      </c>
      <c r="E36" s="37">
        <v>17.7</v>
      </c>
      <c r="F36" s="37">
        <v>17</v>
      </c>
      <c r="G36" s="37">
        <v>17.100000000000001</v>
      </c>
      <c r="H36" s="37">
        <v>19.399999999999999</v>
      </c>
    </row>
    <row r="37" spans="2:8" x14ac:dyDescent="0.3">
      <c r="B37" s="23" t="s">
        <v>31</v>
      </c>
      <c r="C37" s="37">
        <v>131.471</v>
      </c>
      <c r="D37" s="37">
        <v>90.632000000000005</v>
      </c>
      <c r="E37" s="37">
        <v>75.727000000000004</v>
      </c>
      <c r="F37" s="37">
        <v>70.771000000000001</v>
      </c>
      <c r="G37" s="37">
        <v>68.415999999999997</v>
      </c>
      <c r="H37" s="37">
        <v>84.001000000000005</v>
      </c>
    </row>
    <row r="38" spans="2:8" x14ac:dyDescent="0.3">
      <c r="B38" s="23" t="s">
        <v>35</v>
      </c>
      <c r="C38" s="37">
        <v>2029.2717319999999</v>
      </c>
      <c r="D38" s="37">
        <v>1510.1922910000001</v>
      </c>
      <c r="E38" s="37">
        <v>1208.0360579999999</v>
      </c>
      <c r="F38" s="37">
        <v>1087.940341</v>
      </c>
      <c r="G38" s="37">
        <v>1089.5193400000001</v>
      </c>
      <c r="H38" s="37">
        <v>1278.7314019999999</v>
      </c>
    </row>
    <row r="39" spans="2:8" x14ac:dyDescent="0.3">
      <c r="B39" s="23" t="s">
        <v>57</v>
      </c>
      <c r="C39" s="37">
        <v>48.88</v>
      </c>
      <c r="D39" s="37">
        <v>46.26</v>
      </c>
      <c r="E39" s="37">
        <v>42.58</v>
      </c>
      <c r="F39" s="37">
        <v>29.03</v>
      </c>
      <c r="G39" s="37">
        <v>28.18</v>
      </c>
      <c r="H39" s="37">
        <v>36.39</v>
      </c>
    </row>
    <row r="41" spans="2:8" x14ac:dyDescent="0.3">
      <c r="B41" s="38" t="s">
        <v>46</v>
      </c>
      <c r="C41" s="39">
        <f>SUM(Demand_per_country[APR])</f>
        <v>13224.707549000001</v>
      </c>
      <c r="D41" s="39">
        <f>SUM(Demand_per_country[MAY])</f>
        <v>10192.136747999997</v>
      </c>
      <c r="E41" s="39">
        <f>SUM(Demand_per_country[JUN])</f>
        <v>9124.0665939999999</v>
      </c>
      <c r="F41" s="39">
        <f>SUM(Demand_per_country[JUL])</f>
        <v>8959.2076920000018</v>
      </c>
      <c r="G41" s="39">
        <f>SUM(Demand_per_country[AUG])</f>
        <v>8696.3010100000029</v>
      </c>
      <c r="H41" s="39">
        <f>SUM(Demand_per_country[SEP])</f>
        <v>9481.9127999999982</v>
      </c>
    </row>
    <row r="43" spans="2:8" x14ac:dyDescent="0.3">
      <c r="B43" s="52" t="s">
        <v>71</v>
      </c>
      <c r="C43" s="52"/>
      <c r="D43" s="52"/>
      <c r="E43" s="52"/>
      <c r="F43" s="52"/>
    </row>
    <row r="44" spans="2:8" x14ac:dyDescent="0.3">
      <c r="B44" s="7" t="s">
        <v>80</v>
      </c>
      <c r="C44" s="23"/>
      <c r="D44" s="23"/>
      <c r="E44" s="1"/>
      <c r="F44" s="23"/>
    </row>
    <row r="45" spans="2:8" x14ac:dyDescent="0.3">
      <c r="B45" s="7" t="s">
        <v>77</v>
      </c>
      <c r="C45" s="23"/>
      <c r="D45" s="23"/>
      <c r="E45" s="1"/>
      <c r="F45" s="23"/>
    </row>
    <row r="46" spans="2:8" x14ac:dyDescent="0.3">
      <c r="B46" s="7" t="s">
        <v>75</v>
      </c>
      <c r="C46" s="23"/>
      <c r="D46" s="23"/>
      <c r="E46" s="1"/>
      <c r="F46" s="23"/>
    </row>
  </sheetData>
  <mergeCells count="1">
    <mergeCell ref="B43:F43"/>
  </mergeCells>
  <phoneticPr fontId="17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D45D9-CBB0-421B-B13C-D87299B8040E}">
  <dimension ref="A2:AW47"/>
  <sheetViews>
    <sheetView showGridLines="0" tabSelected="1" topLeftCell="A2" zoomScale="85" zoomScaleNormal="85" workbookViewId="0">
      <selection activeCell="J27" sqref="J27"/>
    </sheetView>
  </sheetViews>
  <sheetFormatPr defaultColWidth="9.109375" defaultRowHeight="15.6" x14ac:dyDescent="0.3"/>
  <cols>
    <col min="1" max="3" width="9.109375" style="23"/>
    <col min="4" max="5" width="11.88671875" style="23" customWidth="1"/>
    <col min="6" max="6" width="11.88671875" style="1" customWidth="1"/>
    <col min="7" max="8" width="11.88671875" style="23" customWidth="1"/>
    <col min="9" max="9" width="11.88671875" style="1" customWidth="1"/>
    <col min="10" max="11" width="11.88671875" style="23" customWidth="1"/>
    <col min="12" max="12" width="11.88671875" style="1" customWidth="1"/>
    <col min="13" max="14" width="11.88671875" style="23" customWidth="1"/>
    <col min="15" max="15" width="11.88671875" style="1" customWidth="1"/>
    <col min="16" max="17" width="11.88671875" style="23" customWidth="1"/>
    <col min="18" max="18" width="11.88671875" style="1" customWidth="1"/>
    <col min="19" max="20" width="11.88671875" style="23" customWidth="1"/>
    <col min="21" max="21" width="11.88671875" style="1" customWidth="1"/>
    <col min="22" max="22" width="9.109375" style="23"/>
    <col min="50" max="16384" width="9.109375" style="23"/>
  </cols>
  <sheetData>
    <row r="2" spans="1:21" ht="15" customHeight="1" x14ac:dyDescent="0.3">
      <c r="B2" s="42" t="s">
        <v>69</v>
      </c>
      <c r="F2" s="23"/>
      <c r="I2" s="23"/>
      <c r="L2" s="23"/>
      <c r="O2" s="23"/>
      <c r="R2" s="23"/>
      <c r="U2" s="23"/>
    </row>
    <row r="4" spans="1:21" x14ac:dyDescent="0.3">
      <c r="C4" s="54" t="s">
        <v>59</v>
      </c>
      <c r="D4" s="56" t="s">
        <v>60</v>
      </c>
      <c r="E4" s="53"/>
      <c r="F4" s="57"/>
      <c r="G4" s="56" t="s">
        <v>61</v>
      </c>
      <c r="H4" s="53"/>
      <c r="I4" s="57"/>
      <c r="J4" s="56" t="s">
        <v>62</v>
      </c>
      <c r="K4" s="53"/>
      <c r="L4" s="57"/>
      <c r="M4" s="56" t="s">
        <v>63</v>
      </c>
      <c r="N4" s="53"/>
      <c r="O4" s="57"/>
      <c r="P4" s="56" t="s">
        <v>64</v>
      </c>
      <c r="Q4" s="53"/>
      <c r="R4" s="57"/>
      <c r="S4" s="53" t="s">
        <v>65</v>
      </c>
      <c r="T4" s="53"/>
      <c r="U4" s="53"/>
    </row>
    <row r="5" spans="1:21" x14ac:dyDescent="0.3">
      <c r="C5" s="55"/>
      <c r="D5" s="8" t="s">
        <v>66</v>
      </c>
      <c r="E5" s="9" t="s">
        <v>67</v>
      </c>
      <c r="F5" s="10" t="s">
        <v>46</v>
      </c>
      <c r="G5" s="8" t="s">
        <v>66</v>
      </c>
      <c r="H5" s="9" t="s">
        <v>67</v>
      </c>
      <c r="I5" s="10" t="s">
        <v>46</v>
      </c>
      <c r="J5" s="8" t="s">
        <v>66</v>
      </c>
      <c r="K5" s="9" t="s">
        <v>67</v>
      </c>
      <c r="L5" s="10" t="s">
        <v>46</v>
      </c>
      <c r="M5" s="8" t="s">
        <v>66</v>
      </c>
      <c r="N5" s="9" t="s">
        <v>67</v>
      </c>
      <c r="O5" s="10" t="s">
        <v>46</v>
      </c>
      <c r="P5" s="8" t="s">
        <v>66</v>
      </c>
      <c r="Q5" s="9" t="s">
        <v>67</v>
      </c>
      <c r="R5" s="10" t="s">
        <v>46</v>
      </c>
      <c r="S5" s="8" t="s">
        <v>66</v>
      </c>
      <c r="T5" s="9" t="s">
        <v>67</v>
      </c>
      <c r="U5" s="10" t="s">
        <v>46</v>
      </c>
    </row>
    <row r="6" spans="1:21" x14ac:dyDescent="0.3">
      <c r="A6" s="49"/>
      <c r="C6" s="3" t="s">
        <v>6</v>
      </c>
      <c r="D6" s="11">
        <v>168.68374900000001</v>
      </c>
      <c r="E6" s="12">
        <v>72.293035000000003</v>
      </c>
      <c r="F6" s="13">
        <v>240.97678400000001</v>
      </c>
      <c r="G6" s="11">
        <v>117.941827</v>
      </c>
      <c r="H6" s="12">
        <v>50.546497000000002</v>
      </c>
      <c r="I6" s="13">
        <v>168.48832400000001</v>
      </c>
      <c r="J6" s="11">
        <v>91.433261999999999</v>
      </c>
      <c r="K6" s="12">
        <v>39.185684000000002</v>
      </c>
      <c r="L6" s="13">
        <v>130.61894699999999</v>
      </c>
      <c r="M6" s="11">
        <v>92.670591999999999</v>
      </c>
      <c r="N6" s="12">
        <v>39.715967999999997</v>
      </c>
      <c r="O6" s="13">
        <v>132.386561</v>
      </c>
      <c r="P6" s="11">
        <v>90.589905999999999</v>
      </c>
      <c r="Q6" s="12">
        <v>38.824244999999998</v>
      </c>
      <c r="R6" s="13">
        <v>129.414152</v>
      </c>
      <c r="S6" s="11">
        <v>106.12956800000001</v>
      </c>
      <c r="T6" s="12">
        <v>45.484099999999998</v>
      </c>
      <c r="U6" s="13">
        <v>151.61366899999999</v>
      </c>
    </row>
    <row r="7" spans="1:21" x14ac:dyDescent="0.3">
      <c r="A7" s="49"/>
      <c r="C7" s="3" t="s">
        <v>49</v>
      </c>
      <c r="D7" s="14">
        <v>4.5999999999999996</v>
      </c>
      <c r="E7" s="15"/>
      <c r="F7" s="16">
        <v>4.5999999999999996</v>
      </c>
      <c r="G7" s="14">
        <v>2.72</v>
      </c>
      <c r="H7" s="15"/>
      <c r="I7" s="16">
        <v>2.72</v>
      </c>
      <c r="J7" s="14">
        <v>1.99</v>
      </c>
      <c r="K7" s="15"/>
      <c r="L7" s="16">
        <v>1.99</v>
      </c>
      <c r="M7" s="14">
        <v>2.21</v>
      </c>
      <c r="N7" s="15"/>
      <c r="O7" s="16">
        <v>2.21</v>
      </c>
      <c r="P7" s="14">
        <v>1.89</v>
      </c>
      <c r="Q7" s="15"/>
      <c r="R7" s="16">
        <v>1.89</v>
      </c>
      <c r="S7" s="14">
        <v>2.37</v>
      </c>
      <c r="T7" s="15"/>
      <c r="U7" s="16">
        <v>2.37</v>
      </c>
    </row>
    <row r="8" spans="1:21" x14ac:dyDescent="0.3">
      <c r="A8" s="49"/>
      <c r="C8" s="3" t="s">
        <v>50</v>
      </c>
      <c r="D8" s="11">
        <v>283.72997700000002</v>
      </c>
      <c r="E8" s="12">
        <v>145.48209</v>
      </c>
      <c r="F8" s="13">
        <v>429.21206799999999</v>
      </c>
      <c r="G8" s="11">
        <v>232.145534</v>
      </c>
      <c r="H8" s="12">
        <v>112.895325</v>
      </c>
      <c r="I8" s="13">
        <v>345.04086000000001</v>
      </c>
      <c r="J8" s="11">
        <v>189.16986600000001</v>
      </c>
      <c r="K8" s="12">
        <v>153.80272299999999</v>
      </c>
      <c r="L8" s="13">
        <v>342.97259000000003</v>
      </c>
      <c r="M8" s="11">
        <v>187.152029</v>
      </c>
      <c r="N8" s="12">
        <v>185.547293</v>
      </c>
      <c r="O8" s="13">
        <v>372.699322</v>
      </c>
      <c r="P8" s="11">
        <v>183.76497699999999</v>
      </c>
      <c r="Q8" s="12">
        <v>163.10027099999999</v>
      </c>
      <c r="R8" s="13">
        <v>346.86524800000001</v>
      </c>
      <c r="S8" s="11">
        <v>202.39741100000001</v>
      </c>
      <c r="T8" s="12">
        <v>145.90052</v>
      </c>
      <c r="U8" s="13">
        <v>348.29793100000001</v>
      </c>
    </row>
    <row r="9" spans="1:21" x14ac:dyDescent="0.3">
      <c r="A9" s="49"/>
      <c r="C9" s="3" t="s">
        <v>51</v>
      </c>
      <c r="D9" s="14">
        <v>96.398600000000002</v>
      </c>
      <c r="E9" s="15"/>
      <c r="F9" s="16">
        <v>96.398600000000002</v>
      </c>
      <c r="G9" s="14">
        <v>71.461298999999997</v>
      </c>
      <c r="H9" s="15"/>
      <c r="I9" s="16">
        <v>71.461298999999997</v>
      </c>
      <c r="J9" s="14">
        <v>36.880803999999998</v>
      </c>
      <c r="K9" s="15"/>
      <c r="L9" s="16">
        <v>36.880803999999998</v>
      </c>
      <c r="M9" s="14">
        <v>34.451422000000001</v>
      </c>
      <c r="N9" s="15"/>
      <c r="O9" s="16">
        <v>34.451422000000001</v>
      </c>
      <c r="P9" s="14">
        <v>34.139209999999999</v>
      </c>
      <c r="Q9" s="15"/>
      <c r="R9" s="16">
        <v>34.139209999999999</v>
      </c>
      <c r="S9" s="14">
        <v>41.178587</v>
      </c>
      <c r="T9" s="15"/>
      <c r="U9" s="16">
        <v>41.178587</v>
      </c>
    </row>
    <row r="10" spans="1:21" x14ac:dyDescent="0.3">
      <c r="A10" s="49"/>
      <c r="C10" s="3" t="s">
        <v>43</v>
      </c>
      <c r="D10" s="11">
        <v>75.117599999999996</v>
      </c>
      <c r="E10" s="12">
        <v>29.212399999999999</v>
      </c>
      <c r="F10" s="13">
        <v>104.33</v>
      </c>
      <c r="G10" s="11">
        <v>65.593699999999998</v>
      </c>
      <c r="H10" s="12">
        <v>17.436299999999999</v>
      </c>
      <c r="I10" s="13">
        <v>83.03</v>
      </c>
      <c r="J10" s="11">
        <v>63.335999999999999</v>
      </c>
      <c r="K10" s="12">
        <v>17.864000000000001</v>
      </c>
      <c r="L10" s="13">
        <v>81.2</v>
      </c>
      <c r="M10" s="11">
        <v>70.8</v>
      </c>
      <c r="N10" s="12">
        <v>17.7</v>
      </c>
      <c r="O10" s="13">
        <v>88.5</v>
      </c>
      <c r="P10" s="11">
        <v>49.834400000000002</v>
      </c>
      <c r="Q10" s="12">
        <v>14.8856</v>
      </c>
      <c r="R10" s="13">
        <v>64.72</v>
      </c>
      <c r="S10" s="11">
        <v>55.270600000000002</v>
      </c>
      <c r="T10" s="12">
        <v>16.509399999999999</v>
      </c>
      <c r="U10" s="13">
        <v>71.78</v>
      </c>
    </row>
    <row r="11" spans="1:21" x14ac:dyDescent="0.3">
      <c r="A11" s="49"/>
      <c r="C11" s="3" t="s">
        <v>52</v>
      </c>
      <c r="D11" s="14">
        <v>91.38</v>
      </c>
      <c r="E11" s="15"/>
      <c r="F11" s="16">
        <v>91.38</v>
      </c>
      <c r="G11" s="14">
        <v>70.2</v>
      </c>
      <c r="H11" s="15"/>
      <c r="I11" s="16">
        <v>70.2</v>
      </c>
      <c r="J11" s="14">
        <v>44.44</v>
      </c>
      <c r="K11" s="15"/>
      <c r="L11" s="16">
        <v>44.44</v>
      </c>
      <c r="M11" s="14">
        <v>35.82</v>
      </c>
      <c r="N11" s="15"/>
      <c r="O11" s="16">
        <v>35.82</v>
      </c>
      <c r="P11" s="14">
        <v>37.86</v>
      </c>
      <c r="Q11" s="15"/>
      <c r="R11" s="16">
        <v>37.86</v>
      </c>
      <c r="S11" s="14">
        <v>56.37</v>
      </c>
      <c r="T11" s="15"/>
      <c r="U11" s="16">
        <v>56.37</v>
      </c>
    </row>
    <row r="12" spans="1:21" x14ac:dyDescent="0.3">
      <c r="A12" s="49"/>
      <c r="C12" s="3" t="s">
        <v>11</v>
      </c>
      <c r="D12" s="11">
        <v>249</v>
      </c>
      <c r="E12" s="12">
        <v>30</v>
      </c>
      <c r="F12" s="13">
        <v>219</v>
      </c>
      <c r="G12" s="11">
        <v>172</v>
      </c>
      <c r="H12" s="12">
        <v>30</v>
      </c>
      <c r="I12" s="13">
        <v>142</v>
      </c>
      <c r="J12" s="11">
        <v>139</v>
      </c>
      <c r="K12" s="12">
        <v>30</v>
      </c>
      <c r="L12" s="13">
        <v>109</v>
      </c>
      <c r="M12" s="11">
        <v>108</v>
      </c>
      <c r="N12" s="12">
        <v>30</v>
      </c>
      <c r="O12" s="13">
        <v>78</v>
      </c>
      <c r="P12" s="11">
        <v>125</v>
      </c>
      <c r="Q12" s="12">
        <v>30</v>
      </c>
      <c r="R12" s="13">
        <v>95</v>
      </c>
      <c r="S12" s="11">
        <v>162</v>
      </c>
      <c r="T12" s="12">
        <v>30</v>
      </c>
      <c r="U12" s="13">
        <v>132</v>
      </c>
    </row>
    <row r="13" spans="1:21" x14ac:dyDescent="0.3">
      <c r="A13" s="49"/>
      <c r="C13" s="3" t="s">
        <v>44</v>
      </c>
      <c r="D13" s="14">
        <v>919.7</v>
      </c>
      <c r="E13" s="15">
        <v>245.76</v>
      </c>
      <c r="F13" s="16">
        <v>1165.46</v>
      </c>
      <c r="G13" s="14">
        <v>722.19</v>
      </c>
      <c r="H13" s="15">
        <v>192.98</v>
      </c>
      <c r="I13" s="16">
        <v>915.17</v>
      </c>
      <c r="J13" s="14">
        <v>681.96</v>
      </c>
      <c r="K13" s="15">
        <v>182.23</v>
      </c>
      <c r="L13" s="16">
        <v>864.19</v>
      </c>
      <c r="M13" s="14">
        <v>632.54</v>
      </c>
      <c r="N13" s="15">
        <v>169.02</v>
      </c>
      <c r="O13" s="16">
        <v>801.56</v>
      </c>
      <c r="P13" s="14">
        <v>656.19</v>
      </c>
      <c r="Q13" s="15">
        <v>175.34</v>
      </c>
      <c r="R13" s="16">
        <v>831.53</v>
      </c>
      <c r="S13" s="14">
        <v>636.67999999999995</v>
      </c>
      <c r="T13" s="15">
        <v>170.13</v>
      </c>
      <c r="U13" s="16">
        <v>806.81</v>
      </c>
    </row>
    <row r="14" spans="1:21" x14ac:dyDescent="0.3">
      <c r="A14" s="49"/>
      <c r="C14" s="3" t="s">
        <v>78</v>
      </c>
      <c r="D14" s="11">
        <v>364.2</v>
      </c>
      <c r="E14" s="12">
        <v>97.31</v>
      </c>
      <c r="F14" s="13">
        <v>461.51</v>
      </c>
      <c r="G14" s="11">
        <v>254.73</v>
      </c>
      <c r="H14" s="12">
        <v>68.06</v>
      </c>
      <c r="I14" s="13">
        <v>322.79000000000002</v>
      </c>
      <c r="J14" s="11">
        <v>232.42</v>
      </c>
      <c r="K14" s="12">
        <v>62.11</v>
      </c>
      <c r="L14" s="13">
        <v>294.52999999999997</v>
      </c>
      <c r="M14" s="11">
        <v>205.04</v>
      </c>
      <c r="N14" s="12">
        <v>54.78</v>
      </c>
      <c r="O14" s="13">
        <v>259.82</v>
      </c>
      <c r="P14" s="11">
        <v>218.14</v>
      </c>
      <c r="Q14" s="12">
        <v>58.29</v>
      </c>
      <c r="R14" s="13">
        <v>276.43</v>
      </c>
      <c r="S14" s="11">
        <v>207.32</v>
      </c>
      <c r="T14" s="12">
        <v>55.4</v>
      </c>
      <c r="U14" s="13">
        <v>262.72000000000003</v>
      </c>
    </row>
    <row r="15" spans="1:21" x14ac:dyDescent="0.3">
      <c r="A15" s="49"/>
      <c r="C15" s="3" t="s">
        <v>45</v>
      </c>
      <c r="D15" s="14">
        <v>864.2</v>
      </c>
      <c r="E15" s="15">
        <v>230.92</v>
      </c>
      <c r="F15" s="16">
        <v>1095.1199999999999</v>
      </c>
      <c r="G15" s="14">
        <v>524.1</v>
      </c>
      <c r="H15" s="15">
        <v>140.05000000000001</v>
      </c>
      <c r="I15" s="16">
        <v>664.15</v>
      </c>
      <c r="J15" s="14">
        <v>454.84</v>
      </c>
      <c r="K15" s="15">
        <v>121.54</v>
      </c>
      <c r="L15" s="16">
        <v>576.38</v>
      </c>
      <c r="M15" s="14">
        <v>369.73</v>
      </c>
      <c r="N15" s="15">
        <v>98.8</v>
      </c>
      <c r="O15" s="16">
        <v>468.53</v>
      </c>
      <c r="P15" s="14">
        <v>410.45</v>
      </c>
      <c r="Q15" s="15">
        <v>109.68</v>
      </c>
      <c r="R15" s="16">
        <v>520.13</v>
      </c>
      <c r="S15" s="14">
        <v>376.87</v>
      </c>
      <c r="T15" s="15">
        <v>100.7</v>
      </c>
      <c r="U15" s="16">
        <v>477.57</v>
      </c>
    </row>
    <row r="16" spans="1:21" x14ac:dyDescent="0.3">
      <c r="A16" s="49"/>
      <c r="C16" s="3" t="s">
        <v>14</v>
      </c>
      <c r="D16" s="14">
        <v>61.066665999999998</v>
      </c>
      <c r="E16" s="15">
        <v>2.5333329999999998</v>
      </c>
      <c r="F16" s="16">
        <v>63.6</v>
      </c>
      <c r="G16" s="14">
        <v>47.129032000000002</v>
      </c>
      <c r="H16" s="15">
        <v>1.9354830000000001</v>
      </c>
      <c r="I16" s="16">
        <v>49.064515999999998</v>
      </c>
      <c r="J16" s="14">
        <v>39</v>
      </c>
      <c r="K16" s="15">
        <v>1.6</v>
      </c>
      <c r="L16" s="16">
        <v>40.6</v>
      </c>
      <c r="M16" s="14">
        <v>29.806450999999999</v>
      </c>
      <c r="N16" s="15">
        <v>1.225806</v>
      </c>
      <c r="O16" s="16">
        <v>31.064516000000001</v>
      </c>
      <c r="P16" s="14">
        <v>35.193548</v>
      </c>
      <c r="Q16" s="15">
        <v>1.4516119999999999</v>
      </c>
      <c r="R16" s="16">
        <v>36.645161000000002</v>
      </c>
      <c r="S16" s="14">
        <v>46.366666000000002</v>
      </c>
      <c r="T16" s="15">
        <v>1.9</v>
      </c>
      <c r="U16" s="16">
        <v>48.266666000000001</v>
      </c>
    </row>
    <row r="17" spans="1:21" x14ac:dyDescent="0.3">
      <c r="A17" s="49"/>
      <c r="C17" s="3" t="s">
        <v>15</v>
      </c>
      <c r="D17" s="11">
        <v>11.82</v>
      </c>
      <c r="E17" s="12">
        <v>0.25</v>
      </c>
      <c r="F17" s="13">
        <v>12.07</v>
      </c>
      <c r="G17" s="11">
        <v>8.99</v>
      </c>
      <c r="H17" s="12">
        <v>0.21</v>
      </c>
      <c r="I17" s="13">
        <v>9.1999999999999993</v>
      </c>
      <c r="J17" s="11">
        <v>5.74</v>
      </c>
      <c r="K17" s="12">
        <v>0.14000000000000001</v>
      </c>
      <c r="L17" s="13">
        <v>5.88</v>
      </c>
      <c r="M17" s="11">
        <v>6.12</v>
      </c>
      <c r="N17" s="12">
        <v>0.14000000000000001</v>
      </c>
      <c r="O17" s="13">
        <v>6.26</v>
      </c>
      <c r="P17" s="11">
        <v>6.62</v>
      </c>
      <c r="Q17" s="12">
        <v>0.18</v>
      </c>
      <c r="R17" s="13">
        <v>6.8</v>
      </c>
      <c r="S17" s="11">
        <v>7.78</v>
      </c>
      <c r="T17" s="12">
        <v>0.2</v>
      </c>
      <c r="U17" s="13">
        <v>7.98</v>
      </c>
    </row>
    <row r="18" spans="1:21" x14ac:dyDescent="0.3">
      <c r="A18" s="49"/>
      <c r="C18" s="3" t="s">
        <v>33</v>
      </c>
      <c r="D18" s="14">
        <v>799.66604700000005</v>
      </c>
      <c r="E18" s="15">
        <v>152.63162399999999</v>
      </c>
      <c r="F18" s="16">
        <v>952.29767100000004</v>
      </c>
      <c r="G18" s="14">
        <v>702.67485799999997</v>
      </c>
      <c r="H18" s="15">
        <v>101.39747300000001</v>
      </c>
      <c r="I18" s="16">
        <v>804.07233199999996</v>
      </c>
      <c r="J18" s="14">
        <v>671.42770299999995</v>
      </c>
      <c r="K18" s="15">
        <v>220.85940500000001</v>
      </c>
      <c r="L18" s="16">
        <v>892.28710799999999</v>
      </c>
      <c r="M18" s="14">
        <v>648.814482</v>
      </c>
      <c r="N18" s="15">
        <v>376.920368</v>
      </c>
      <c r="O18" s="16">
        <v>1025.7348509999999</v>
      </c>
      <c r="P18" s="14">
        <v>614.11779100000001</v>
      </c>
      <c r="Q18" s="15">
        <v>292.038815</v>
      </c>
      <c r="R18" s="16">
        <v>906.15660600000001</v>
      </c>
      <c r="S18" s="14">
        <v>702.33115699999996</v>
      </c>
      <c r="T18" s="15">
        <v>253.03827799999999</v>
      </c>
      <c r="U18" s="16">
        <v>955.36943599999995</v>
      </c>
    </row>
    <row r="19" spans="1:21" x14ac:dyDescent="0.3">
      <c r="A19" s="49"/>
      <c r="C19" s="3" t="s">
        <v>16</v>
      </c>
      <c r="D19" s="11">
        <v>39</v>
      </c>
      <c r="E19" s="12">
        <v>21</v>
      </c>
      <c r="F19" s="13">
        <v>60</v>
      </c>
      <c r="G19" s="11">
        <v>32.5</v>
      </c>
      <c r="H19" s="12">
        <v>17.5</v>
      </c>
      <c r="I19" s="13">
        <v>50</v>
      </c>
      <c r="J19" s="11">
        <v>29.25</v>
      </c>
      <c r="K19" s="12">
        <v>15.75</v>
      </c>
      <c r="L19" s="13">
        <v>45</v>
      </c>
      <c r="M19" s="11">
        <v>29.25</v>
      </c>
      <c r="N19" s="12">
        <v>15.75</v>
      </c>
      <c r="O19" s="13">
        <v>45</v>
      </c>
      <c r="P19" s="11">
        <v>32.5</v>
      </c>
      <c r="Q19" s="12">
        <v>17.5</v>
      </c>
      <c r="R19" s="13">
        <v>50</v>
      </c>
      <c r="S19" s="11">
        <v>35.75</v>
      </c>
      <c r="T19" s="12">
        <v>19.25</v>
      </c>
      <c r="U19" s="13">
        <v>55</v>
      </c>
    </row>
    <row r="20" spans="1:21" x14ac:dyDescent="0.3">
      <c r="A20" s="49"/>
      <c r="C20" s="3" t="s">
        <v>17</v>
      </c>
      <c r="D20" s="14">
        <v>1071.94</v>
      </c>
      <c r="E20" s="15">
        <v>130</v>
      </c>
      <c r="F20" s="16">
        <v>1201.94</v>
      </c>
      <c r="G20" s="14">
        <v>805.99</v>
      </c>
      <c r="H20" s="15">
        <v>130</v>
      </c>
      <c r="I20" s="16">
        <v>935.99</v>
      </c>
      <c r="J20" s="14">
        <v>510.28</v>
      </c>
      <c r="K20" s="15">
        <v>130</v>
      </c>
      <c r="L20" s="16">
        <v>640.28</v>
      </c>
      <c r="M20" s="14">
        <v>468.63</v>
      </c>
      <c r="N20" s="15">
        <v>130</v>
      </c>
      <c r="O20" s="16">
        <v>598.63</v>
      </c>
      <c r="P20" s="14">
        <v>434.91</v>
      </c>
      <c r="Q20" s="15">
        <v>130</v>
      </c>
      <c r="R20" s="16">
        <v>564.91</v>
      </c>
      <c r="S20" s="14">
        <v>513.49</v>
      </c>
      <c r="T20" s="15">
        <v>130</v>
      </c>
      <c r="U20" s="16">
        <v>643.49</v>
      </c>
    </row>
    <row r="21" spans="1:21" x14ac:dyDescent="0.3">
      <c r="A21" s="49"/>
      <c r="C21" s="3" t="s">
        <v>54</v>
      </c>
      <c r="D21" s="11">
        <v>114.7</v>
      </c>
      <c r="E21" s="12"/>
      <c r="F21" s="13">
        <v>114.7</v>
      </c>
      <c r="G21" s="11">
        <v>77.11</v>
      </c>
      <c r="H21" s="12"/>
      <c r="I21" s="13">
        <v>77.11</v>
      </c>
      <c r="J21" s="11">
        <v>44.1</v>
      </c>
      <c r="K21" s="12"/>
      <c r="L21" s="13">
        <v>44.1</v>
      </c>
      <c r="M21" s="11">
        <v>39.299999999999997</v>
      </c>
      <c r="N21" s="12"/>
      <c r="O21" s="13">
        <v>39.299999999999997</v>
      </c>
      <c r="P21" s="11">
        <v>37.32</v>
      </c>
      <c r="Q21" s="12"/>
      <c r="R21" s="13">
        <v>37.32</v>
      </c>
      <c r="S21" s="11">
        <v>51.13</v>
      </c>
      <c r="T21" s="12"/>
      <c r="U21" s="13">
        <v>51.13</v>
      </c>
    </row>
    <row r="22" spans="1:21" x14ac:dyDescent="0.3">
      <c r="A22" s="49"/>
      <c r="C22" s="3" t="s">
        <v>20</v>
      </c>
      <c r="D22" s="14">
        <v>47.380783999999998</v>
      </c>
      <c r="E22" s="15">
        <v>119.217377</v>
      </c>
      <c r="F22" s="16">
        <v>166.598161</v>
      </c>
      <c r="G22" s="14">
        <v>41.402208999999999</v>
      </c>
      <c r="H22" s="15">
        <v>114.13628300000001</v>
      </c>
      <c r="I22" s="16">
        <v>155.53849199999999</v>
      </c>
      <c r="J22" s="14">
        <v>47.724612</v>
      </c>
      <c r="K22" s="15">
        <v>155.61857000000001</v>
      </c>
      <c r="L22" s="16">
        <v>203.34318200000001</v>
      </c>
      <c r="M22" s="14">
        <v>48.869708000000003</v>
      </c>
      <c r="N22" s="15">
        <v>151.301987</v>
      </c>
      <c r="O22" s="16">
        <v>200.171696</v>
      </c>
      <c r="P22" s="14">
        <v>45.885188999999997</v>
      </c>
      <c r="Q22" s="15">
        <v>128.03274099999999</v>
      </c>
      <c r="R22" s="16">
        <v>173.91793100000001</v>
      </c>
      <c r="S22" s="14">
        <v>47.312727000000002</v>
      </c>
      <c r="T22" s="15">
        <v>147.41983099999999</v>
      </c>
      <c r="U22" s="16">
        <v>194.73255900000001</v>
      </c>
    </row>
    <row r="23" spans="1:21" x14ac:dyDescent="0.3">
      <c r="A23" s="49"/>
      <c r="C23" s="3" t="s">
        <v>9</v>
      </c>
      <c r="D23" s="11">
        <v>56.045437999999997</v>
      </c>
      <c r="E23" s="12">
        <v>16.344636999999999</v>
      </c>
      <c r="F23" s="13">
        <v>72.390075999999993</v>
      </c>
      <c r="G23" s="11">
        <v>43.899684000000001</v>
      </c>
      <c r="H23" s="12">
        <v>15.206656000000001</v>
      </c>
      <c r="I23" s="13">
        <v>59.106340000000003</v>
      </c>
      <c r="J23" s="11">
        <v>43.062278999999997</v>
      </c>
      <c r="K23" s="12">
        <v>9.7126169999999998</v>
      </c>
      <c r="L23" s="13">
        <v>52.774897000000003</v>
      </c>
      <c r="M23" s="11">
        <v>42.070529999999998</v>
      </c>
      <c r="N23" s="12">
        <v>15.726692999999999</v>
      </c>
      <c r="O23" s="13">
        <v>57.797224</v>
      </c>
      <c r="P23" s="11">
        <v>40.527079000000001</v>
      </c>
      <c r="Q23" s="12">
        <v>15.964976</v>
      </c>
      <c r="R23" s="13">
        <v>56.492055999999998</v>
      </c>
      <c r="S23" s="11">
        <v>47.015593000000003</v>
      </c>
      <c r="T23" s="12">
        <v>16.277535</v>
      </c>
      <c r="U23" s="13">
        <v>63.293129</v>
      </c>
    </row>
    <row r="24" spans="1:21" x14ac:dyDescent="0.3">
      <c r="A24" s="49"/>
      <c r="C24" s="3" t="s">
        <v>21</v>
      </c>
      <c r="D24" s="14">
        <v>225</v>
      </c>
      <c r="E24" s="15">
        <v>25</v>
      </c>
      <c r="F24" s="16">
        <v>250</v>
      </c>
      <c r="G24" s="14">
        <v>162</v>
      </c>
      <c r="H24" s="15">
        <v>22</v>
      </c>
      <c r="I24" s="16">
        <v>184</v>
      </c>
      <c r="J24" s="14">
        <v>126</v>
      </c>
      <c r="K24" s="15">
        <v>24</v>
      </c>
      <c r="L24" s="16">
        <v>150</v>
      </c>
      <c r="M24" s="14">
        <v>120</v>
      </c>
      <c r="N24" s="15">
        <v>30</v>
      </c>
      <c r="O24" s="16">
        <v>150</v>
      </c>
      <c r="P24" s="14">
        <v>118</v>
      </c>
      <c r="Q24" s="15">
        <v>32</v>
      </c>
      <c r="R24" s="16">
        <v>150</v>
      </c>
      <c r="S24" s="14">
        <v>134</v>
      </c>
      <c r="T24" s="15">
        <v>36</v>
      </c>
      <c r="U24" s="16">
        <v>170</v>
      </c>
    </row>
    <row r="25" spans="1:21" x14ac:dyDescent="0.3">
      <c r="A25" s="49"/>
      <c r="C25" s="3" t="s">
        <v>22</v>
      </c>
      <c r="D25" s="11">
        <v>75.5</v>
      </c>
      <c r="E25" s="12">
        <v>100.8</v>
      </c>
      <c r="F25" s="13">
        <v>176.3</v>
      </c>
      <c r="G25" s="11">
        <v>62.5</v>
      </c>
      <c r="H25" s="12">
        <v>94.8</v>
      </c>
      <c r="I25" s="13">
        <v>157.30000000000001</v>
      </c>
      <c r="J25" s="11">
        <v>50</v>
      </c>
      <c r="K25" s="12">
        <v>116.8</v>
      </c>
      <c r="L25" s="13">
        <v>166.8</v>
      </c>
      <c r="M25" s="11">
        <v>42</v>
      </c>
      <c r="N25" s="12">
        <v>100</v>
      </c>
      <c r="O25" s="13">
        <v>142</v>
      </c>
      <c r="P25" s="11">
        <v>41</v>
      </c>
      <c r="Q25" s="12">
        <v>89.4</v>
      </c>
      <c r="R25" s="13">
        <v>130.4</v>
      </c>
      <c r="S25" s="11">
        <v>47</v>
      </c>
      <c r="T25" s="12">
        <v>101.2</v>
      </c>
      <c r="U25" s="13">
        <v>148.19999999999999</v>
      </c>
    </row>
    <row r="26" spans="1:21" x14ac:dyDescent="0.3">
      <c r="A26" s="49"/>
      <c r="C26" s="3" t="s">
        <v>23</v>
      </c>
      <c r="D26" s="14">
        <v>1197.913585</v>
      </c>
      <c r="E26" s="15">
        <v>585.10358399999996</v>
      </c>
      <c r="F26" s="16">
        <v>1783.0171700000001</v>
      </c>
      <c r="G26" s="14">
        <v>892.27762600000005</v>
      </c>
      <c r="H26" s="15">
        <v>570.57995100000005</v>
      </c>
      <c r="I26" s="16">
        <v>1462.857577</v>
      </c>
      <c r="J26" s="14">
        <v>824.191642</v>
      </c>
      <c r="K26" s="15">
        <v>634.22571600000003</v>
      </c>
      <c r="L26" s="16">
        <v>1458.4173579999999</v>
      </c>
      <c r="M26" s="14">
        <v>707.90313300000003</v>
      </c>
      <c r="N26" s="15">
        <v>828.58500800000002</v>
      </c>
      <c r="O26" s="16">
        <v>1536.4881419999999</v>
      </c>
      <c r="P26" s="14">
        <v>708.25011300000006</v>
      </c>
      <c r="Q26" s="15">
        <v>707.76963999999998</v>
      </c>
      <c r="R26" s="16">
        <v>1416.019753</v>
      </c>
      <c r="S26" s="14">
        <v>841.43231100000003</v>
      </c>
      <c r="T26" s="15">
        <v>793.09420799999998</v>
      </c>
      <c r="U26" s="16">
        <v>1634.5265199999999</v>
      </c>
    </row>
    <row r="27" spans="1:21" x14ac:dyDescent="0.3">
      <c r="A27" s="49"/>
      <c r="C27" s="3" t="s">
        <v>25</v>
      </c>
      <c r="D27" s="11">
        <v>56.62</v>
      </c>
      <c r="E27" s="12">
        <v>2.4500000000000002</v>
      </c>
      <c r="F27" s="13">
        <v>59.08</v>
      </c>
      <c r="G27" s="11">
        <v>52.68</v>
      </c>
      <c r="H27" s="12">
        <v>3.93</v>
      </c>
      <c r="I27" s="13">
        <v>56.61</v>
      </c>
      <c r="J27" s="11">
        <v>36.54</v>
      </c>
      <c r="K27" s="12">
        <v>10.42</v>
      </c>
      <c r="L27" s="13">
        <v>46.95</v>
      </c>
      <c r="M27" s="11">
        <v>35.54</v>
      </c>
      <c r="N27" s="12">
        <v>8.25</v>
      </c>
      <c r="O27" s="13">
        <v>43.79</v>
      </c>
      <c r="P27" s="11">
        <v>36.44</v>
      </c>
      <c r="Q27" s="12">
        <v>8.23</v>
      </c>
      <c r="R27" s="13">
        <v>44.67</v>
      </c>
      <c r="S27" s="11">
        <v>38.18</v>
      </c>
      <c r="T27" s="12">
        <v>10.050000000000001</v>
      </c>
      <c r="U27" s="13">
        <v>48.24</v>
      </c>
    </row>
    <row r="28" spans="1:21" x14ac:dyDescent="0.3">
      <c r="A28" s="49"/>
      <c r="C28" s="3" t="s">
        <v>55</v>
      </c>
      <c r="D28" s="14">
        <v>22.6</v>
      </c>
      <c r="E28" s="15"/>
      <c r="F28" s="16">
        <v>22.6</v>
      </c>
      <c r="G28" s="14">
        <v>18.899999999999999</v>
      </c>
      <c r="H28" s="15"/>
      <c r="I28" s="16">
        <v>18.899999999999999</v>
      </c>
      <c r="J28" s="14">
        <v>15.3</v>
      </c>
      <c r="K28" s="15"/>
      <c r="L28" s="16">
        <v>15.3</v>
      </c>
      <c r="M28" s="14">
        <v>14.2</v>
      </c>
      <c r="N28" s="15"/>
      <c r="O28" s="16">
        <v>14.2</v>
      </c>
      <c r="P28" s="14">
        <v>12.3</v>
      </c>
      <c r="Q28" s="15"/>
      <c r="R28" s="16">
        <v>12.3</v>
      </c>
      <c r="S28" s="14">
        <v>16.600000000000001</v>
      </c>
      <c r="T28" s="15"/>
      <c r="U28" s="16">
        <v>16.600000000000001</v>
      </c>
    </row>
    <row r="29" spans="1:21" x14ac:dyDescent="0.3">
      <c r="A29" s="49"/>
      <c r="C29" s="3" t="s">
        <v>24</v>
      </c>
      <c r="D29" s="11"/>
      <c r="E29" s="12"/>
      <c r="F29" s="13">
        <v>28.4</v>
      </c>
      <c r="G29" s="11"/>
      <c r="H29" s="12"/>
      <c r="I29" s="13">
        <v>20.296773999999999</v>
      </c>
      <c r="J29" s="11"/>
      <c r="K29" s="12"/>
      <c r="L29" s="13">
        <v>22.74</v>
      </c>
      <c r="M29" s="11"/>
      <c r="N29" s="12"/>
      <c r="O29" s="13">
        <v>21.46</v>
      </c>
      <c r="P29" s="11"/>
      <c r="Q29" s="12"/>
      <c r="R29" s="13">
        <v>29.68</v>
      </c>
      <c r="S29" s="11"/>
      <c r="T29" s="12"/>
      <c r="U29" s="13">
        <v>29.23</v>
      </c>
    </row>
    <row r="30" spans="1:21" x14ac:dyDescent="0.3">
      <c r="A30" s="49"/>
      <c r="C30" s="3" t="s">
        <v>56</v>
      </c>
      <c r="D30" s="14">
        <v>2.9</v>
      </c>
      <c r="E30" s="15">
        <v>5.7</v>
      </c>
      <c r="F30" s="16">
        <v>8.6</v>
      </c>
      <c r="G30" s="14">
        <v>1.3</v>
      </c>
      <c r="H30" s="15">
        <v>0.06</v>
      </c>
      <c r="I30" s="16">
        <v>1.36</v>
      </c>
      <c r="J30" s="14">
        <v>1.25</v>
      </c>
      <c r="K30" s="15">
        <v>5.97</v>
      </c>
      <c r="L30" s="16">
        <v>7.22</v>
      </c>
      <c r="M30" s="14">
        <v>1.33</v>
      </c>
      <c r="N30" s="15">
        <v>5.35</v>
      </c>
      <c r="O30" s="16">
        <v>6.68</v>
      </c>
      <c r="P30" s="14">
        <v>1.3</v>
      </c>
      <c r="Q30" s="15">
        <v>5.85</v>
      </c>
      <c r="R30" s="16">
        <v>7.15</v>
      </c>
      <c r="S30" s="14">
        <v>1.44</v>
      </c>
      <c r="T30" s="15">
        <v>5.82</v>
      </c>
      <c r="U30" s="16">
        <v>7.26</v>
      </c>
    </row>
    <row r="31" spans="1:21" x14ac:dyDescent="0.3">
      <c r="A31" s="49"/>
      <c r="C31" s="3" t="s">
        <v>26</v>
      </c>
      <c r="D31" s="11">
        <v>822.61</v>
      </c>
      <c r="E31" s="12">
        <v>167.49</v>
      </c>
      <c r="F31" s="13">
        <v>990.1</v>
      </c>
      <c r="G31" s="11">
        <v>695.92</v>
      </c>
      <c r="H31" s="12">
        <v>181.48</v>
      </c>
      <c r="I31" s="13">
        <v>877.4</v>
      </c>
      <c r="J31" s="11">
        <v>533.27</v>
      </c>
      <c r="K31" s="12">
        <v>200.41</v>
      </c>
      <c r="L31" s="13">
        <v>733.68</v>
      </c>
      <c r="M31" s="11">
        <v>535.72</v>
      </c>
      <c r="N31" s="12">
        <v>204.9</v>
      </c>
      <c r="O31" s="13">
        <v>740.62</v>
      </c>
      <c r="P31" s="11">
        <v>511.65</v>
      </c>
      <c r="Q31" s="12">
        <v>196.24</v>
      </c>
      <c r="R31" s="13">
        <v>707.89</v>
      </c>
      <c r="S31" s="11">
        <v>585.28</v>
      </c>
      <c r="T31" s="12">
        <v>203.03</v>
      </c>
      <c r="U31" s="13">
        <v>788.31</v>
      </c>
    </row>
    <row r="32" spans="1:21" x14ac:dyDescent="0.3">
      <c r="A32" s="49"/>
      <c r="C32" s="3" t="s">
        <v>27</v>
      </c>
      <c r="D32" s="14"/>
      <c r="E32" s="15"/>
      <c r="F32" s="16">
        <v>603.949027</v>
      </c>
      <c r="G32" s="14"/>
      <c r="H32" s="15"/>
      <c r="I32" s="16">
        <v>453.92981400000002</v>
      </c>
      <c r="J32" s="14"/>
      <c r="K32" s="15"/>
      <c r="L32" s="16">
        <v>390.07248399999997</v>
      </c>
      <c r="M32" s="14"/>
      <c r="N32" s="15"/>
      <c r="O32" s="16">
        <v>388.42622899999998</v>
      </c>
      <c r="P32" s="14"/>
      <c r="Q32" s="15"/>
      <c r="R32" s="16">
        <v>398.41253</v>
      </c>
      <c r="S32" s="14"/>
      <c r="T32" s="15"/>
      <c r="U32" s="16">
        <v>426.43748299999999</v>
      </c>
    </row>
    <row r="33" spans="1:21" x14ac:dyDescent="0.3">
      <c r="A33" s="49"/>
      <c r="C33" s="3" t="s">
        <v>28</v>
      </c>
      <c r="D33" s="11">
        <v>109.08</v>
      </c>
      <c r="E33" s="12">
        <v>68.790000000000006</v>
      </c>
      <c r="F33" s="13">
        <v>177.87</v>
      </c>
      <c r="G33" s="11">
        <v>96.51</v>
      </c>
      <c r="H33" s="12">
        <v>43.12</v>
      </c>
      <c r="I33" s="13">
        <v>139.63</v>
      </c>
      <c r="J33" s="11">
        <v>101.5</v>
      </c>
      <c r="K33" s="12">
        <v>85.24</v>
      </c>
      <c r="L33" s="13">
        <v>186.74</v>
      </c>
      <c r="M33" s="11">
        <v>101.58</v>
      </c>
      <c r="N33" s="12">
        <v>136.51</v>
      </c>
      <c r="O33" s="13">
        <v>238.09</v>
      </c>
      <c r="P33" s="11">
        <v>99.21</v>
      </c>
      <c r="Q33" s="12">
        <v>131.09</v>
      </c>
      <c r="R33" s="13">
        <v>230.3</v>
      </c>
      <c r="S33" s="11">
        <v>109.76</v>
      </c>
      <c r="T33" s="12">
        <v>87.45</v>
      </c>
      <c r="U33" s="13">
        <v>197.21</v>
      </c>
    </row>
    <row r="34" spans="1:21" x14ac:dyDescent="0.3">
      <c r="A34" s="49"/>
      <c r="C34" s="3" t="s">
        <v>29</v>
      </c>
      <c r="D34" s="14">
        <v>265</v>
      </c>
      <c r="E34" s="15">
        <v>25</v>
      </c>
      <c r="F34" s="16">
        <v>290</v>
      </c>
      <c r="G34" s="14">
        <v>155</v>
      </c>
      <c r="H34" s="15">
        <v>25</v>
      </c>
      <c r="I34" s="16">
        <v>180</v>
      </c>
      <c r="J34" s="14">
        <v>115</v>
      </c>
      <c r="K34" s="15">
        <v>35</v>
      </c>
      <c r="L34" s="16">
        <v>150</v>
      </c>
      <c r="M34" s="14">
        <v>105</v>
      </c>
      <c r="N34" s="15">
        <v>45</v>
      </c>
      <c r="O34" s="16">
        <v>150</v>
      </c>
      <c r="P34" s="14">
        <v>100</v>
      </c>
      <c r="Q34" s="15">
        <v>50</v>
      </c>
      <c r="R34" s="16">
        <v>150</v>
      </c>
      <c r="S34" s="14">
        <v>130</v>
      </c>
      <c r="T34" s="15">
        <v>50</v>
      </c>
      <c r="U34" s="16">
        <v>180</v>
      </c>
    </row>
    <row r="35" spans="1:21" x14ac:dyDescent="0.3">
      <c r="A35" s="49"/>
      <c r="C35" s="3" t="s">
        <v>30</v>
      </c>
      <c r="D35" s="11">
        <v>33.04</v>
      </c>
      <c r="E35" s="12"/>
      <c r="F35" s="13">
        <v>33.04</v>
      </c>
      <c r="G35" s="11">
        <v>33.04</v>
      </c>
      <c r="H35" s="12"/>
      <c r="I35" s="13">
        <v>33.04</v>
      </c>
      <c r="J35" s="11">
        <v>33.04</v>
      </c>
      <c r="K35" s="12"/>
      <c r="L35" s="13">
        <v>33.04</v>
      </c>
      <c r="M35" s="11">
        <v>33.04</v>
      </c>
      <c r="N35" s="12"/>
      <c r="O35" s="13">
        <v>33.04</v>
      </c>
      <c r="P35" s="11">
        <v>33.04</v>
      </c>
      <c r="Q35" s="12"/>
      <c r="R35" s="13">
        <v>33.04</v>
      </c>
      <c r="S35" s="11">
        <v>33.04</v>
      </c>
      <c r="T35" s="12"/>
      <c r="U35" s="13">
        <v>33.04</v>
      </c>
    </row>
    <row r="36" spans="1:21" x14ac:dyDescent="0.3">
      <c r="A36" s="49"/>
      <c r="C36" s="3" t="s">
        <v>34</v>
      </c>
      <c r="D36" s="14">
        <v>15.216103</v>
      </c>
      <c r="E36" s="15">
        <v>0.12915699999999999</v>
      </c>
      <c r="F36" s="16">
        <v>15.34526</v>
      </c>
      <c r="G36" s="14">
        <v>13.696129000000001</v>
      </c>
      <c r="H36" s="15"/>
      <c r="I36" s="16">
        <v>13.696129000000001</v>
      </c>
      <c r="J36" s="14">
        <v>12.596166</v>
      </c>
      <c r="K36" s="15"/>
      <c r="L36" s="16">
        <v>12.596166</v>
      </c>
      <c r="M36" s="14">
        <v>11.736388</v>
      </c>
      <c r="N36" s="15"/>
      <c r="O36" s="16">
        <v>11.736388</v>
      </c>
      <c r="P36" s="14">
        <v>13.003023000000001</v>
      </c>
      <c r="Q36" s="15"/>
      <c r="R36" s="16">
        <v>13.003023000000001</v>
      </c>
      <c r="S36" s="14">
        <v>14.364418000000001</v>
      </c>
      <c r="T36" s="15"/>
      <c r="U36" s="16">
        <v>14.364418000000001</v>
      </c>
    </row>
    <row r="37" spans="1:21" x14ac:dyDescent="0.3">
      <c r="A37" s="49"/>
      <c r="C37" s="3" t="s">
        <v>32</v>
      </c>
      <c r="D37" s="11">
        <v>25</v>
      </c>
      <c r="E37" s="12">
        <v>0.2</v>
      </c>
      <c r="F37" s="13">
        <v>25.2</v>
      </c>
      <c r="G37" s="11">
        <v>20.7</v>
      </c>
      <c r="H37" s="12">
        <v>0.2</v>
      </c>
      <c r="I37" s="13">
        <v>20.9</v>
      </c>
      <c r="J37" s="11">
        <v>17.3</v>
      </c>
      <c r="K37" s="12">
        <v>0.4</v>
      </c>
      <c r="L37" s="13">
        <v>17.7</v>
      </c>
      <c r="M37" s="11">
        <v>16.5</v>
      </c>
      <c r="N37" s="12">
        <v>0.5</v>
      </c>
      <c r="O37" s="13">
        <v>17</v>
      </c>
      <c r="P37" s="11">
        <v>16.399999999999999</v>
      </c>
      <c r="Q37" s="12">
        <v>0.7</v>
      </c>
      <c r="R37" s="13">
        <v>17.100000000000001</v>
      </c>
      <c r="S37" s="11">
        <v>18.7</v>
      </c>
      <c r="T37" s="12">
        <v>0.7</v>
      </c>
      <c r="U37" s="13">
        <v>19.399999999999999</v>
      </c>
    </row>
    <row r="38" spans="1:21" x14ac:dyDescent="0.3">
      <c r="A38" s="49"/>
      <c r="C38" s="3" t="s">
        <v>31</v>
      </c>
      <c r="D38" s="14">
        <v>116.646</v>
      </c>
      <c r="E38" s="15">
        <v>14.824999999999999</v>
      </c>
      <c r="F38" s="16">
        <v>131.471</v>
      </c>
      <c r="G38" s="14">
        <v>79.784999999999997</v>
      </c>
      <c r="H38" s="15">
        <v>10.847</v>
      </c>
      <c r="I38" s="16">
        <v>90.632000000000005</v>
      </c>
      <c r="J38" s="14">
        <v>60.582000000000001</v>
      </c>
      <c r="K38" s="15">
        <v>15.145</v>
      </c>
      <c r="L38" s="16">
        <v>75.727000000000004</v>
      </c>
      <c r="M38" s="14">
        <v>58.274999999999999</v>
      </c>
      <c r="N38" s="15">
        <v>12.496</v>
      </c>
      <c r="O38" s="16">
        <v>70.771000000000001</v>
      </c>
      <c r="P38" s="14">
        <v>56.567</v>
      </c>
      <c r="Q38" s="15">
        <v>11.849</v>
      </c>
      <c r="R38" s="16">
        <v>68.415999999999997</v>
      </c>
      <c r="S38" s="14">
        <v>68.805000000000007</v>
      </c>
      <c r="T38" s="15">
        <v>15.196</v>
      </c>
      <c r="U38" s="16">
        <v>84.001000000000005</v>
      </c>
    </row>
    <row r="39" spans="1:21" x14ac:dyDescent="0.3">
      <c r="A39" s="49"/>
      <c r="C39" s="3" t="s">
        <v>35</v>
      </c>
      <c r="D39" s="11">
        <v>1613.294537</v>
      </c>
      <c r="E39" s="12">
        <v>415.97719499999999</v>
      </c>
      <c r="F39" s="13">
        <v>2029.2717319999999</v>
      </c>
      <c r="G39" s="11">
        <v>1129.38102</v>
      </c>
      <c r="H39" s="12">
        <v>380.81126999999998</v>
      </c>
      <c r="I39" s="13">
        <v>1510.1922910000001</v>
      </c>
      <c r="J39" s="11">
        <v>830.56252700000005</v>
      </c>
      <c r="K39" s="12">
        <v>377.47353099999998</v>
      </c>
      <c r="L39" s="13">
        <v>1208.0360579999999</v>
      </c>
      <c r="M39" s="11">
        <v>723.186194</v>
      </c>
      <c r="N39" s="12">
        <v>364.75414699999999</v>
      </c>
      <c r="O39" s="13">
        <v>1087.940341</v>
      </c>
      <c r="P39" s="11">
        <v>723.58593499999995</v>
      </c>
      <c r="Q39" s="12">
        <v>365.933404</v>
      </c>
      <c r="R39" s="13">
        <v>1089.5193400000001</v>
      </c>
      <c r="S39" s="11">
        <v>878.97024199999998</v>
      </c>
      <c r="T39" s="12">
        <v>399.76115900000002</v>
      </c>
      <c r="U39" s="13">
        <v>1278.7314019999999</v>
      </c>
    </row>
    <row r="40" spans="1:21" x14ac:dyDescent="0.3">
      <c r="A40" s="49"/>
      <c r="C40" s="3" t="s">
        <v>57</v>
      </c>
      <c r="D40" s="14">
        <v>19.12</v>
      </c>
      <c r="E40" s="15">
        <v>29.76</v>
      </c>
      <c r="F40" s="16">
        <v>48.88</v>
      </c>
      <c r="G40" s="14">
        <v>15.21</v>
      </c>
      <c r="H40" s="15">
        <v>31.05</v>
      </c>
      <c r="I40" s="16">
        <v>46.26</v>
      </c>
      <c r="J40" s="14">
        <v>11.94</v>
      </c>
      <c r="K40" s="15">
        <v>30.64</v>
      </c>
      <c r="L40" s="16">
        <v>42.58</v>
      </c>
      <c r="M40" s="14">
        <v>8.86</v>
      </c>
      <c r="N40" s="15">
        <v>20.16</v>
      </c>
      <c r="O40" s="16">
        <v>29.03</v>
      </c>
      <c r="P40" s="14">
        <v>10.1</v>
      </c>
      <c r="Q40" s="15">
        <v>18.07</v>
      </c>
      <c r="R40" s="16">
        <v>28.18</v>
      </c>
      <c r="S40" s="14">
        <v>13.17</v>
      </c>
      <c r="T40" s="15">
        <v>23.22</v>
      </c>
      <c r="U40" s="16">
        <v>36.39</v>
      </c>
    </row>
    <row r="41" spans="1:21" x14ac:dyDescent="0.3">
      <c r="C41" s="17" t="s">
        <v>68</v>
      </c>
      <c r="D41" s="18"/>
      <c r="E41" s="19"/>
      <c r="F41" s="20">
        <f>SUM(F6:F40)</f>
        <v>13224.707549000001</v>
      </c>
      <c r="G41" s="18"/>
      <c r="H41" s="19"/>
      <c r="I41" s="20">
        <f>SUM(I6:I40)</f>
        <v>10192.136747999997</v>
      </c>
      <c r="J41" s="18"/>
      <c r="K41" s="19"/>
      <c r="L41" s="20">
        <f>SUM(L6:L40)</f>
        <v>9124.0665939999999</v>
      </c>
      <c r="M41" s="18"/>
      <c r="N41" s="19"/>
      <c r="O41" s="20">
        <f>SUM(O6:O40)</f>
        <v>8959.2076920000018</v>
      </c>
      <c r="P41" s="18"/>
      <c r="Q41" s="19"/>
      <c r="R41" s="20">
        <f>SUM(R6:R40)</f>
        <v>8696.3010100000029</v>
      </c>
      <c r="S41" s="18"/>
      <c r="T41" s="19"/>
      <c r="U41" s="20">
        <f>SUM(U6:U40)</f>
        <v>9481.9127999999982</v>
      </c>
    </row>
    <row r="42" spans="1:21" x14ac:dyDescent="0.3">
      <c r="C42" s="40"/>
      <c r="D42" s="40"/>
      <c r="F42" s="41"/>
      <c r="G42" s="40"/>
      <c r="I42" s="41"/>
      <c r="J42" s="40"/>
      <c r="L42" s="41"/>
      <c r="M42" s="40"/>
      <c r="O42" s="41"/>
      <c r="P42" s="40"/>
      <c r="R42" s="41"/>
      <c r="S42" s="40"/>
    </row>
    <row r="43" spans="1:21" x14ac:dyDescent="0.3">
      <c r="C43" s="52" t="s">
        <v>72</v>
      </c>
      <c r="D43" s="52"/>
      <c r="E43" s="52"/>
      <c r="F43" s="52"/>
      <c r="G43" s="52"/>
    </row>
    <row r="44" spans="1:21" x14ac:dyDescent="0.3">
      <c r="C44" s="7" t="s">
        <v>73</v>
      </c>
    </row>
    <row r="45" spans="1:21" x14ac:dyDescent="0.3">
      <c r="C45" s="7" t="s">
        <v>70</v>
      </c>
    </row>
    <row r="46" spans="1:21" x14ac:dyDescent="0.3">
      <c r="C46" s="7" t="s">
        <v>77</v>
      </c>
    </row>
    <row r="47" spans="1:21" x14ac:dyDescent="0.3">
      <c r="C47" s="7" t="s">
        <v>74</v>
      </c>
    </row>
  </sheetData>
  <mergeCells count="8">
    <mergeCell ref="S4:U4"/>
    <mergeCell ref="C43:G43"/>
    <mergeCell ref="C4:C5"/>
    <mergeCell ref="D4:F4"/>
    <mergeCell ref="G4:I4"/>
    <mergeCell ref="J4:L4"/>
    <mergeCell ref="M4:O4"/>
    <mergeCell ref="P4:R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k G y Q T D W N N B + o A A A A + A A A A B I A H A B D b 2 5 m a W c v U G F j a 2 F n Z S 5 4 b W w g o h g A K K A U A A A A A A A A A A A A A A A A A A A A A A A A A A A A h Y / R C o I w G I V f R X b v N p d C y O + E u u g m I Q i i 2 z G X j n S G m 8 1 3 6 6 J H 6 h U S y u q u y 3 P 4 D n z n c b t D P r Z N c F W 9 1 Z 3 J U I Q p C p S R X a l N l a H B n c I l y j n s h D y L S g U T b G w 6 W p 2 h 2 r l L S o j 3 H v s F 7 v q K M E o j c i y 2 e 1 m r V o T a W C e M V O i z K v + v E I f D S 4 Y z n C Q 4 o R H F c c y A z D U U 2 n w R N h l j C u S n h P X Q u K F X X J l w s w I y R y D v F / w J U E s D B B Q A A g A I A J B s k E w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Q b J B M K I p H u A 4 A A A A R A A A A E w A c A E Z v c m 1 1 b G F z L 1 N l Y 3 R p b 2 4 x L m 0 g o h g A K K A U A A A A A A A A A A A A A A A A A A A A A A A A A A A A K 0 5 N L s n M z 1 M I h t C G 1 g B Q S w E C L Q A U A A I A C A C Q b J B M N Y 0 0 H 6 g A A A D 4 A A A A E g A A A A A A A A A A A A A A A A A A A A A A Q 2 9 u Z m l n L 1 B h Y 2 t h Z 2 U u e G 1 s U E s B A i 0 A F A A C A A g A k G y Q T A / K 6 a u k A A A A 6 Q A A A B M A A A A A A A A A A A A A A A A A 9 A A A A F t D b 2 5 0 Z W 5 0 X 1 R 5 c G V z X S 5 4 b W x Q S w E C L Q A U A A I A C A C Q b J B M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R 9 s 3 Y g r Q D k e L e K C j 5 9 S i k Q A A A A A C A A A A A A A D Z g A A w A A A A B A A A A D G L 4 q f N e I m o v N S l Q q K C o h m A A A A A A S A A A C g A A A A E A A A A E 2 X E Z 0 + Q T J g + S F s U / l 1 7 G B Q A A A A 1 l 3 Q h h M 5 r U x k L 6 m I N g j 3 k E Z H I Y 1 L n w q A j q F m W 0 u E i G m k / g d w 8 D V F F 8 C 5 E p k w P n D S m J A J p C H + Y c S 4 a X g D Q d B Y Z T S 4 l e 5 + Y r t O V 9 w b p J b P J u 4 U A A A A s O U m 9 Q K I Z H p I G 8 l y I l X u 1 R 8 4 v k Y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7ee97b4-73a0-450c-8517-7d8a14946e68" xsi:nil="true"/>
    <lcf76f155ced4ddcb4097134ff3c332f xmlns="660daea1-89f2-4198-b72b-53d8a9749df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8595299129C14C87594CD1E1DE1FF2" ma:contentTypeVersion="16" ma:contentTypeDescription="Create a new document." ma:contentTypeScope="" ma:versionID="9fec07b2e0d590f4726259168089af8a">
  <xsd:schema xmlns:xsd="http://www.w3.org/2001/XMLSchema" xmlns:xs="http://www.w3.org/2001/XMLSchema" xmlns:p="http://schemas.microsoft.com/office/2006/metadata/properties" xmlns:ns2="660daea1-89f2-4198-b72b-53d8a9749dfb" xmlns:ns3="37ee97b4-73a0-450c-8517-7d8a14946e68" targetNamespace="http://schemas.microsoft.com/office/2006/metadata/properties" ma:root="true" ma:fieldsID="cf85906d18422bc36d7c09da1aa5e21b" ns2:_="" ns3:_="">
    <xsd:import namespace="660daea1-89f2-4198-b72b-53d8a9749dfb"/>
    <xsd:import namespace="37ee97b4-73a0-450c-8517-7d8a14946e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0daea1-89f2-4198-b72b-53d8a9749d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9f341b7-1cc6-4f7d-a23c-d8e53df16c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ee97b4-73a0-450c-8517-7d8a14946e6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8895ba9-6df1-46f9-870e-05eb7a12a4ff}" ma:internalName="TaxCatchAll" ma:showField="CatchAllData" ma:web="37ee97b4-73a0-450c-8517-7d8a14946e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AF0248-0AA6-4D3B-97C4-A55B751AB795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081A1746-3B62-45F7-93CD-E55C58E3BEB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1A3869-C810-444E-8548-422607EC4A9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BFA74B1-962C-4E58-907F-123B856CBD6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Storage curves from GSE</vt:lpstr>
      <vt:lpstr>Monthly National Prod</vt:lpstr>
      <vt:lpstr>Monthly Total Demand</vt:lpstr>
      <vt:lpstr>Monthly Power and Final Demand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Romero</dc:creator>
  <cp:lastModifiedBy>Jacques Reberol</cp:lastModifiedBy>
  <dcterms:created xsi:type="dcterms:W3CDTF">2018-04-16T11:27:16Z</dcterms:created>
  <dcterms:modified xsi:type="dcterms:W3CDTF">2022-06-21T13:05:07Z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0x010100098595299129C14C87594CD1E1DE1FF2</vt:lpwstr>
  </property>
  <property fmtid="{D5CDD505-2E9C-101B-9397-08002B2CF9AE}" pid="3" name="Order">
    <vt:r8>21873800</vt:r8>
  </property>
</Properties>
</file>