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entsogeu.sharepoint.com/sites/ALL/ALL/Working &amp; Kernel Groups/WG_INV/Supply Outlooks/Outlooks_Yearly/Report/for the website/"/>
    </mc:Choice>
  </mc:AlternateContent>
  <xr:revisionPtr revIDLastSave="39" documentId="8_{7111B189-CCAA-4B15-B859-21165BC8BA1B}" xr6:coauthVersionLast="47" xr6:coauthVersionMax="47" xr10:uidLastSave="{16D95889-F412-4FAF-A681-0677192D631E}"/>
  <bookViews>
    <workbookView xWindow="28680" yWindow="45" windowWidth="29040" windowHeight="15840" xr2:uid="{FF1CD738-EF2C-401B-A864-3175A0467E8D}"/>
  </bookViews>
  <sheets>
    <sheet name="Cover" sheetId="5" r:id="rId1"/>
    <sheet name="Storage curves from GSE" sheetId="1" r:id="rId2"/>
    <sheet name="Monthly National Prod" sheetId="2" r:id="rId3"/>
    <sheet name="Monthly Total Deman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3" l="1"/>
  <c r="E41" i="3"/>
  <c r="F41" i="3"/>
  <c r="G41" i="3"/>
  <c r="H41" i="3"/>
  <c r="I41" i="3"/>
  <c r="J41" i="3"/>
  <c r="K41" i="3"/>
  <c r="L41" i="3"/>
  <c r="M41" i="3"/>
  <c r="N41" i="3"/>
  <c r="D25" i="2"/>
  <c r="E25" i="2"/>
  <c r="F25" i="2"/>
  <c r="G25" i="2"/>
  <c r="H25" i="2"/>
  <c r="I25" i="2"/>
  <c r="J25" i="2"/>
  <c r="K25" i="2"/>
  <c r="L25" i="2"/>
  <c r="M25" i="2"/>
  <c r="N25" i="2"/>
  <c r="C25" i="2" l="1"/>
  <c r="C41" i="3" l="1"/>
</calcChain>
</file>

<file path=xl/sharedStrings.xml><?xml version="1.0" encoding="utf-8"?>
<sst xmlns="http://schemas.openxmlformats.org/spreadsheetml/2006/main" count="171" uniqueCount="79">
  <si>
    <t>WGV</t>
  </si>
  <si>
    <t>Average</t>
  </si>
  <si>
    <t>Max</t>
  </si>
  <si>
    <t>Min</t>
  </si>
  <si>
    <t>Country</t>
  </si>
  <si>
    <t>Injection availability when working gas volume is at xx% level</t>
  </si>
  <si>
    <t>AT</t>
  </si>
  <si>
    <t>BE</t>
  </si>
  <si>
    <t>BG</t>
  </si>
  <si>
    <t>HR</t>
  </si>
  <si>
    <t>CY</t>
  </si>
  <si>
    <t>CZ</t>
  </si>
  <si>
    <t>CZd</t>
  </si>
  <si>
    <t>DE</t>
  </si>
  <si>
    <t>DK</t>
  </si>
  <si>
    <t>EE</t>
  </si>
  <si>
    <t>FI</t>
  </si>
  <si>
    <t>FR</t>
  </si>
  <si>
    <t>FRs</t>
  </si>
  <si>
    <t>FRt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</si>
  <si>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</si>
  <si>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</si>
  <si>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</si>
  <si>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</si>
  <si>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</si>
  <si>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</si>
  <si>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</si>
  <si>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</si>
  <si>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</si>
  <si>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</si>
  <si>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RS</t>
  </si>
  <si>
    <t>SK</t>
  </si>
  <si>
    <t>SI</t>
  </si>
  <si>
    <t>ES</t>
  </si>
  <si>
    <t>SE</t>
  </si>
  <si>
    <t>UK</t>
  </si>
  <si>
    <t>Linearisarion curves (source GSE members)</t>
  </si>
  <si>
    <t>APR</t>
  </si>
  <si>
    <t>MAY</t>
  </si>
  <si>
    <t>JUN</t>
  </si>
  <si>
    <t>JUL</t>
  </si>
  <si>
    <t>AUG</t>
  </si>
  <si>
    <t>SEP</t>
  </si>
  <si>
    <t>BGn</t>
  </si>
  <si>
    <t>DEg</t>
  </si>
  <si>
    <t>DEn</t>
  </si>
  <si>
    <t>TOTAL</t>
  </si>
  <si>
    <t>Average monthly national production forecast</t>
  </si>
  <si>
    <t xml:space="preserve">Country Labels: </t>
  </si>
  <si>
    <t>BA</t>
  </si>
  <si>
    <t>BEh</t>
  </si>
  <si>
    <t>BEl</t>
  </si>
  <si>
    <t>CH</t>
  </si>
  <si>
    <t>FRn</t>
  </si>
  <si>
    <t>FRnL</t>
  </si>
  <si>
    <t>LU</t>
  </si>
  <si>
    <t>MK</t>
  </si>
  <si>
    <t>UKn</t>
  </si>
  <si>
    <t>Average monthly demand forecast</t>
  </si>
  <si>
    <t>GWh/d</t>
  </si>
  <si>
    <r>
      <t>Country labels</t>
    </r>
    <r>
      <rPr>
        <sz val="12"/>
        <color theme="1"/>
        <rFont val="Calibri"/>
        <family val="2"/>
        <scheme val="minor"/>
      </rPr>
      <t xml:space="preserve">: 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</si>
  <si>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UKn: Northern Ireland</t>
    </r>
  </si>
  <si>
    <t>FRa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</si>
  <si>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France: FR: H-gas, FRnL: L-gas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</si>
  <si>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Germany balancing zone split in old  German market zones for H gas;  DEg: GASPOOL, DEn: NCG.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</si>
  <si>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Germany balancing zone THE for H-Gas split in DEn (NCG) and Deg (GASPOOL) old market zones </t>
    </r>
  </si>
  <si>
    <t>INJECTION</t>
  </si>
  <si>
    <t>WITHDRAW</t>
  </si>
  <si>
    <t>Withdraw availability when working gas volume is at xx% level</t>
  </si>
  <si>
    <t>DEl</t>
  </si>
  <si>
    <t>FRg</t>
  </si>
  <si>
    <t>OCT</t>
  </si>
  <si>
    <t>NOV</t>
  </si>
  <si>
    <t>DEC</t>
  </si>
  <si>
    <t>JAN</t>
  </si>
  <si>
    <t>FEB</t>
  </si>
  <si>
    <t>MAR</t>
  </si>
  <si>
    <t>UAe</t>
  </si>
  <si>
    <r>
      <t>·</t>
    </r>
    <r>
      <rPr>
        <sz val="12"/>
        <color theme="1"/>
        <rFont val="Times New Roman"/>
        <family val="1"/>
      </rPr>
      <t>         Belgium</t>
    </r>
    <r>
      <rPr>
        <sz val="12"/>
        <color theme="1"/>
        <rFont val="Calibri"/>
        <family val="2"/>
        <scheme val="minor"/>
      </rPr>
      <t>: BEh: H-gas, BEl: L-gas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</si>
</sst>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-0.249977111117893"/>
        <bgColor rgb="FF829824"/>
      </patternFill>
    </fill>
    <fill>
      <patternFill patternType="solid">
        <fgColor theme="0" tint="-0.14999847407452621"/>
        <bgColor rgb="FFE6EFBE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9" fontId="3" fillId="2" borderId="0" xfId="0" applyNumberFormat="1" applyFont="1" applyFill="1" applyAlignment="1">
      <alignment horizontal="center"/>
    </xf>
    <xf numFmtId="0" fontId="4" fillId="4" borderId="3" xfId="0" applyFont="1" applyFill="1" applyBorder="1" applyAlignment="1">
      <alignment vertical="center" wrapText="1" readingOrder="1"/>
    </xf>
    <xf numFmtId="9" fontId="5" fillId="5" borderId="4" xfId="2" applyFont="1" applyFill="1" applyBorder="1" applyAlignment="1">
      <alignment horizontal="center" vertical="center" wrapText="1" readingOrder="1"/>
    </xf>
    <xf numFmtId="9" fontId="5" fillId="5" borderId="5" xfId="2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165" fontId="3" fillId="6" borderId="0" xfId="0" applyNumberFormat="1" applyFont="1" applyFill="1" applyAlignment="1">
      <alignment horizontal="center" vertical="center"/>
    </xf>
    <xf numFmtId="0" fontId="3" fillId="0" borderId="0" xfId="0" applyFont="1"/>
    <xf numFmtId="0" fontId="9" fillId="0" borderId="0" xfId="0" applyFont="1"/>
    <xf numFmtId="9" fontId="2" fillId="0" borderId="0" xfId="2" applyFont="1"/>
    <xf numFmtId="9" fontId="2" fillId="0" borderId="0" xfId="2" applyFont="1" applyAlignment="1">
      <alignment horizontal="left" vertical="center"/>
    </xf>
    <xf numFmtId="9" fontId="6" fillId="0" borderId="0" xfId="2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3" fillId="6" borderId="0" xfId="0" applyFont="1" applyFill="1"/>
    <xf numFmtId="165" fontId="3" fillId="6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9" fontId="10" fillId="0" borderId="0" xfId="2" applyFont="1"/>
    <xf numFmtId="9" fontId="10" fillId="0" borderId="0" xfId="2" applyFont="1" applyAlignment="1">
      <alignment horizontal="left" vertical="center"/>
    </xf>
    <xf numFmtId="9" fontId="11" fillId="0" borderId="0" xfId="2" applyFont="1" applyAlignment="1">
      <alignment horizontal="center" vertical="center"/>
    </xf>
    <xf numFmtId="9" fontId="5" fillId="0" borderId="4" xfId="2" applyFont="1" applyFill="1" applyBorder="1" applyAlignment="1">
      <alignment horizontal="center" vertical="center" wrapText="1" readingOrder="1"/>
    </xf>
    <xf numFmtId="9" fontId="5" fillId="0" borderId="5" xfId="2" applyFont="1" applyFill="1" applyBorder="1" applyAlignment="1">
      <alignment horizontal="center" vertical="center" wrapText="1" readingOrder="1"/>
    </xf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NumberFormat="1" applyFont="1"/>
  </cellXfs>
  <cellStyles count="4">
    <cellStyle name="Comma" xfId="1" builtinId="3"/>
    <cellStyle name="Normal" xfId="0" builtinId="0"/>
    <cellStyle name="Normal 2" xfId="3" xr:uid="{08502B8C-9AA3-4FD0-8315-E5AC74340A4B}"/>
    <cellStyle name="Percent" xfId="2" builtinId="5"/>
  </cellStyles>
  <dxfs count="30"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91904</xdr:colOff>
      <xdr:row>41</xdr:row>
      <xdr:rowOff>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DFC4D1-6C21-1DA6-F1C0-9DB1040F3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176893"/>
          <a:ext cx="4990476" cy="70761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032F6-82DB-406B-BCBB-DEEF7C45D1E9}" name="NP_per_country" displayName="NP_per_country" ref="B4:N23" totalsRowShown="0" headerRowDxfId="20" dataDxfId="19">
  <tableColumns count="13">
    <tableColumn id="23" xr3:uid="{9B7481A6-A24C-4874-BCC8-BBDBDACFE62F}" name="GWh/d" dataDxfId="18"/>
    <tableColumn id="12" xr3:uid="{E1909EFF-579B-490D-8F04-840E2AA8CC2F}" name="OCT" dataDxfId="17"/>
    <tableColumn id="18" xr3:uid="{20556874-F147-410C-B99C-0926C96B2B0A}" name="NOV" dataDxfId="16"/>
    <tableColumn id="19" xr3:uid="{782976E4-1B88-46E8-8ABA-FB651C33C66B}" name="DEC" dataDxfId="15"/>
    <tableColumn id="20" xr3:uid="{C155D16F-872C-418D-9D27-7A73422C24A3}" name="JAN" dataDxfId="14"/>
    <tableColumn id="21" xr3:uid="{B5C44E23-D265-4844-BAE0-45DB6E6C011E}" name="FEB" dataDxfId="13"/>
    <tableColumn id="22" xr3:uid="{04B3F3A5-2B9A-4615-BCF6-E16F8E4EDD34}" name="MAR" dataDxfId="12"/>
    <tableColumn id="1" xr3:uid="{8B0A9757-9757-4D64-872C-61557A979CE2}" name="APR" dataDxfId="11"/>
    <tableColumn id="2" xr3:uid="{7FE0B8BA-3D34-48B0-99EB-31788B8EF3B8}" name="MAY" dataDxfId="10"/>
    <tableColumn id="3" xr3:uid="{3A27F99D-0588-4C81-987E-4009AB1CA6C2}" name="JUN" dataDxfId="9"/>
    <tableColumn id="4" xr3:uid="{805BE44D-0D4D-4698-A571-C943C4811516}" name="JUL" dataDxfId="8"/>
    <tableColumn id="5" xr3:uid="{38ED436D-0154-462A-A6BC-3BFAB490CCA2}" name="AUG" dataDxfId="7"/>
    <tableColumn id="6" xr3:uid="{79BD524A-0734-43C2-A8BF-33645852B632}" name="SEP" dataDxfId="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79B80C-B47B-4F92-A152-22106EBC784C}" name="Demand_per_country" displayName="Demand_per_country" ref="B4:N40" totalsRowShown="0" headerRowDxfId="29" dataDxfId="28">
  <tableColumns count="13">
    <tableColumn id="1" xr3:uid="{89FEC71A-2F14-40A8-8C4D-D752D985792F}" name="GWh/d" dataDxfId="27"/>
    <tableColumn id="2" xr3:uid="{CFD010CE-EB2B-42C5-914B-2A1C82323097}" name="OCT" dataDxfId="26" dataCellStyle="Comma"/>
    <tableColumn id="3" xr3:uid="{6AF0390E-4CDA-477E-BA2D-E5026C48500E}" name="NOV" dataDxfId="25" dataCellStyle="Comma"/>
    <tableColumn id="4" xr3:uid="{DB13214E-2E55-43CC-AB0E-F1C53D87283E}" name="DEC" dataDxfId="24" dataCellStyle="Comma"/>
    <tableColumn id="5" xr3:uid="{F3E7869F-CA1D-4053-AD43-9167CB46FFF2}" name="JAN" dataDxfId="23" dataCellStyle="Comma"/>
    <tableColumn id="6" xr3:uid="{1C777643-0957-4283-8C87-5AE7E943C243}" name="FEB" dataDxfId="22" dataCellStyle="Comma"/>
    <tableColumn id="7" xr3:uid="{BE98B5BB-1479-4263-B45B-611EA3D56B3D}" name="MAR" dataDxfId="21" dataCellStyle="Comma"/>
    <tableColumn id="8" xr3:uid="{2345C728-236D-4431-803C-E6453286C879}" name="APR" dataDxfId="5" dataCellStyle="Comma"/>
    <tableColumn id="9" xr3:uid="{90317C4C-9507-4E5E-8F20-6142B6230DB2}" name="MAY" dataDxfId="4" dataCellStyle="Comma"/>
    <tableColumn id="10" xr3:uid="{4C41472D-0816-428C-8157-7DBCD79F9DE5}" name="JUN" dataDxfId="3" dataCellStyle="Comma"/>
    <tableColumn id="11" xr3:uid="{8EEFD576-8754-4AE4-88F0-D8B2AE08E915}" name="JUL" dataDxfId="2" dataCellStyle="Comma"/>
    <tableColumn id="12" xr3:uid="{703D3BE6-21B3-4B00-9F42-30A43F45B92B}" name="AUG" dataDxfId="1" dataCellStyle="Comma"/>
    <tableColumn id="13" xr3:uid="{1C66482B-442D-49F6-98A5-90E976D7A7D5}" name="SEP" dataDxfId="0" dataCellStyle="Comm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55D9-24F4-4515-83AC-3788A256E4E3}">
  <dimension ref="A1"/>
  <sheetViews>
    <sheetView tabSelected="1" topLeftCell="A4" zoomScale="115" zoomScaleNormal="115" workbookViewId="0">
      <selection activeCell="B2" sqref="B2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CAF9-F294-4776-806D-E756541CCB75}">
  <dimension ref="A2:AI47"/>
  <sheetViews>
    <sheetView showGridLines="0" zoomScale="85" zoomScaleNormal="85" workbookViewId="0">
      <selection activeCell="V26" sqref="V26"/>
    </sheetView>
  </sheetViews>
  <sheetFormatPr defaultColWidth="9.109375" defaultRowHeight="15.6" x14ac:dyDescent="0.3"/>
  <cols>
    <col min="1" max="4" width="9.109375" style="10"/>
    <col min="5" max="5" width="8.6640625" style="10" customWidth="1"/>
    <col min="6" max="15" width="9.109375" style="10"/>
    <col min="16" max="35" width="8.88671875" customWidth="1"/>
    <col min="36" max="16384" width="9.109375" style="10"/>
  </cols>
  <sheetData>
    <row r="2" spans="1:35" s="28" customFormat="1" x14ac:dyDescent="0.3">
      <c r="A2" s="27" t="s">
        <v>36</v>
      </c>
      <c r="H2" s="27"/>
      <c r="I2" s="29"/>
      <c r="J2" s="27"/>
      <c r="K2" s="30"/>
      <c r="L2" s="31"/>
      <c r="M2" s="2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3">
      <c r="B3" s="1" t="s">
        <v>66</v>
      </c>
      <c r="C3" s="16"/>
      <c r="D3" s="16"/>
      <c r="E3" s="16"/>
      <c r="F3" s="16"/>
      <c r="G3" s="16"/>
      <c r="H3" s="15"/>
      <c r="I3" s="17"/>
      <c r="J3" s="1"/>
      <c r="K3" s="18"/>
      <c r="L3" s="19"/>
      <c r="M3" s="1"/>
      <c r="Q3" s="1" t="s">
        <v>67</v>
      </c>
    </row>
    <row r="4" spans="1:35" x14ac:dyDescent="0.3">
      <c r="B4" s="20" t="s">
        <v>0</v>
      </c>
      <c r="C4" s="20">
        <v>1</v>
      </c>
      <c r="D4" s="20">
        <v>0.99</v>
      </c>
      <c r="E4" s="20">
        <v>0.9</v>
      </c>
      <c r="F4" s="20">
        <v>0.8</v>
      </c>
      <c r="G4" s="20">
        <v>0.7</v>
      </c>
      <c r="H4" s="20">
        <v>0.6</v>
      </c>
      <c r="I4" s="20">
        <v>0.5</v>
      </c>
      <c r="J4" s="20">
        <v>0.4</v>
      </c>
      <c r="K4" s="20">
        <v>0.3</v>
      </c>
      <c r="L4" s="20">
        <v>0.2</v>
      </c>
      <c r="M4" s="20">
        <v>0.1</v>
      </c>
      <c r="N4" s="20">
        <v>0</v>
      </c>
      <c r="Q4" s="20" t="s">
        <v>0</v>
      </c>
      <c r="R4" s="20">
        <v>1</v>
      </c>
      <c r="S4" s="20">
        <v>0.9</v>
      </c>
      <c r="T4" s="20">
        <v>0.8</v>
      </c>
      <c r="U4" s="20">
        <v>0.7</v>
      </c>
      <c r="V4" s="20">
        <v>0.6</v>
      </c>
      <c r="W4" s="20">
        <v>0.5</v>
      </c>
      <c r="X4" s="20">
        <v>0.4</v>
      </c>
      <c r="Y4" s="20">
        <v>0.3</v>
      </c>
      <c r="Z4" s="20">
        <v>0.2</v>
      </c>
      <c r="AA4" s="20">
        <v>0.1</v>
      </c>
      <c r="AB4" s="20">
        <v>0.01</v>
      </c>
      <c r="AC4" s="20">
        <v>0</v>
      </c>
    </row>
    <row r="5" spans="1:35" x14ac:dyDescent="0.3">
      <c r="B5" s="21" t="s">
        <v>1</v>
      </c>
      <c r="C5" s="22">
        <v>0</v>
      </c>
      <c r="D5" s="22">
        <v>0.52772882962701018</v>
      </c>
      <c r="E5" s="22">
        <v>0.63503804996849578</v>
      </c>
      <c r="F5" s="22">
        <v>0.70900581994693523</v>
      </c>
      <c r="G5" s="22">
        <v>0.77865714254890195</v>
      </c>
      <c r="H5" s="22">
        <v>0.84308997603721869</v>
      </c>
      <c r="I5" s="22">
        <v>0.87337387525758847</v>
      </c>
      <c r="J5" s="22">
        <v>0.89974657903058852</v>
      </c>
      <c r="K5" s="22">
        <v>0.96967081636668695</v>
      </c>
      <c r="L5" s="22">
        <v>0.98976922650772758</v>
      </c>
      <c r="M5" s="22">
        <v>0.99536478548453078</v>
      </c>
      <c r="N5" s="22">
        <v>0.99921194491181509</v>
      </c>
      <c r="Q5" s="21" t="s">
        <v>1</v>
      </c>
      <c r="R5" s="22">
        <v>1</v>
      </c>
      <c r="S5" s="22">
        <v>0.99524825616646695</v>
      </c>
      <c r="T5" s="22">
        <v>0.99163007837338069</v>
      </c>
      <c r="U5" s="22">
        <v>0.98386517422639996</v>
      </c>
      <c r="V5" s="22">
        <v>0.98337154336491639</v>
      </c>
      <c r="W5" s="22">
        <v>0.97793450117150893</v>
      </c>
      <c r="X5" s="22">
        <v>0.8393974506382802</v>
      </c>
      <c r="Y5" s="22">
        <v>0.69771533204859759</v>
      </c>
      <c r="Z5" s="22">
        <v>0.55566040268896488</v>
      </c>
      <c r="AA5" s="22">
        <v>0.41150650060972199</v>
      </c>
      <c r="AB5" s="22">
        <v>0.2682679774733091</v>
      </c>
      <c r="AC5" s="22">
        <v>0</v>
      </c>
    </row>
    <row r="6" spans="1:35" x14ac:dyDescent="0.3">
      <c r="B6" s="21" t="s">
        <v>2</v>
      </c>
      <c r="C6" s="22">
        <v>0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22">
        <v>1</v>
      </c>
      <c r="K6" s="22">
        <v>1</v>
      </c>
      <c r="L6" s="22">
        <v>1</v>
      </c>
      <c r="M6" s="22">
        <v>1</v>
      </c>
      <c r="N6" s="22">
        <v>1</v>
      </c>
      <c r="Q6" s="21" t="s">
        <v>2</v>
      </c>
      <c r="R6" s="22">
        <v>1</v>
      </c>
      <c r="S6" s="22">
        <v>1</v>
      </c>
      <c r="T6" s="22">
        <v>1</v>
      </c>
      <c r="U6" s="22">
        <v>1</v>
      </c>
      <c r="V6" s="22">
        <v>1</v>
      </c>
      <c r="W6" s="22">
        <v>1</v>
      </c>
      <c r="X6" s="22">
        <v>1</v>
      </c>
      <c r="Y6" s="22">
        <v>1</v>
      </c>
      <c r="Z6" s="22">
        <v>1</v>
      </c>
      <c r="AA6" s="22">
        <v>0.92500000000000004</v>
      </c>
      <c r="AB6" s="22">
        <v>0.85</v>
      </c>
      <c r="AC6" s="22">
        <v>0</v>
      </c>
    </row>
    <row r="7" spans="1:35" x14ac:dyDescent="0.3">
      <c r="B7" s="21" t="s">
        <v>3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Q7" s="21" t="s">
        <v>3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</row>
    <row r="8" spans="1:35" x14ac:dyDescent="0.3">
      <c r="B8" s="15"/>
      <c r="C8" s="16"/>
      <c r="D8" s="16"/>
      <c r="E8" s="16"/>
      <c r="F8" s="16"/>
      <c r="G8" s="16"/>
      <c r="H8" s="15"/>
      <c r="I8" s="17"/>
      <c r="J8" s="1"/>
      <c r="K8" s="18"/>
      <c r="L8" s="19"/>
      <c r="M8" s="1"/>
    </row>
    <row r="9" spans="1:35" x14ac:dyDescent="0.3">
      <c r="B9" s="15"/>
      <c r="C9" s="16"/>
      <c r="D9" s="16"/>
      <c r="E9" s="16"/>
      <c r="F9" s="16"/>
      <c r="G9" s="16"/>
      <c r="H9" s="15"/>
      <c r="I9" s="17"/>
      <c r="J9" s="1"/>
      <c r="K9" s="18"/>
      <c r="L9" s="19"/>
      <c r="M9" s="1"/>
    </row>
    <row r="10" spans="1:35" x14ac:dyDescent="0.3">
      <c r="B10" s="34" t="s">
        <v>4</v>
      </c>
      <c r="C10" s="35" t="s"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Q10" s="34" t="s">
        <v>4</v>
      </c>
      <c r="R10" s="35" t="s">
        <v>68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35" x14ac:dyDescent="0.3">
      <c r="B11" s="34"/>
      <c r="C11" s="2">
        <v>1</v>
      </c>
      <c r="D11" s="2">
        <v>0.99</v>
      </c>
      <c r="E11" s="2">
        <v>0.9</v>
      </c>
      <c r="F11" s="2">
        <v>0.8</v>
      </c>
      <c r="G11" s="2">
        <v>0.7</v>
      </c>
      <c r="H11" s="2">
        <v>0.6</v>
      </c>
      <c r="I11" s="2">
        <v>0.5</v>
      </c>
      <c r="J11" s="2">
        <v>0.4</v>
      </c>
      <c r="K11" s="2">
        <v>0.3</v>
      </c>
      <c r="L11" s="2">
        <v>0.2</v>
      </c>
      <c r="M11" s="2">
        <v>0.1</v>
      </c>
      <c r="N11" s="2">
        <v>0</v>
      </c>
      <c r="Q11" s="34"/>
      <c r="R11" s="2">
        <v>1</v>
      </c>
      <c r="S11" s="2">
        <v>0.9</v>
      </c>
      <c r="T11" s="2">
        <v>0.8</v>
      </c>
      <c r="U11" s="2">
        <v>0.7</v>
      </c>
      <c r="V11" s="2">
        <v>0.6</v>
      </c>
      <c r="W11" s="2">
        <v>0.5</v>
      </c>
      <c r="X11" s="2">
        <v>0.4</v>
      </c>
      <c r="Y11" s="2">
        <v>0.3</v>
      </c>
      <c r="Z11" s="2">
        <v>0.2</v>
      </c>
      <c r="AA11" s="2">
        <v>0.1</v>
      </c>
      <c r="AB11" s="2">
        <v>0.01</v>
      </c>
      <c r="AC11" s="2">
        <v>0</v>
      </c>
    </row>
    <row r="12" spans="1:35" x14ac:dyDescent="0.3">
      <c r="B12" s="3" t="s">
        <v>6</v>
      </c>
      <c r="C12" s="4">
        <v>0</v>
      </c>
      <c r="D12" s="5">
        <v>0.63518960073158737</v>
      </c>
      <c r="E12" s="5">
        <v>0.74533195671753782</v>
      </c>
      <c r="F12" s="5">
        <v>0.81569176214322625</v>
      </c>
      <c r="G12" s="5">
        <v>0.88378524241497958</v>
      </c>
      <c r="H12" s="5">
        <v>0.91761532037904969</v>
      </c>
      <c r="I12" s="5">
        <v>0.93351570247022264</v>
      </c>
      <c r="J12" s="5">
        <v>0.94736253453489816</v>
      </c>
      <c r="K12" s="5">
        <v>0.98407584159576611</v>
      </c>
      <c r="L12" s="5">
        <v>0.99462839291494021</v>
      </c>
      <c r="M12" s="5">
        <v>0.99756630804592883</v>
      </c>
      <c r="N12" s="5">
        <v>0.99958623633899146</v>
      </c>
      <c r="Q12" s="3" t="s">
        <v>6</v>
      </c>
      <c r="R12" s="4">
        <v>1</v>
      </c>
      <c r="S12" s="5">
        <v>0.98880656812991907</v>
      </c>
      <c r="T12" s="5">
        <v>0.98114647087130236</v>
      </c>
      <c r="U12" s="5">
        <v>0.97032543232296431</v>
      </c>
      <c r="V12" s="5">
        <v>0.96251398250209441</v>
      </c>
      <c r="W12" s="5">
        <v>0.94911757842628597</v>
      </c>
      <c r="X12" s="5">
        <v>0.87911738216400293</v>
      </c>
      <c r="Y12" s="5">
        <v>0.80116366597691135</v>
      </c>
      <c r="Z12" s="5">
        <v>0.71392015859577851</v>
      </c>
      <c r="AA12" s="5">
        <v>0.63449570558672574</v>
      </c>
      <c r="AB12" s="5">
        <v>0.56800781769351449</v>
      </c>
      <c r="AC12" s="5">
        <v>0</v>
      </c>
    </row>
    <row r="13" spans="1:35" x14ac:dyDescent="0.3">
      <c r="B13" s="3" t="s">
        <v>7</v>
      </c>
      <c r="C13" s="32">
        <v>0</v>
      </c>
      <c r="D13" s="33">
        <v>0.18</v>
      </c>
      <c r="E13" s="33">
        <v>0.18</v>
      </c>
      <c r="F13" s="33">
        <v>0.35</v>
      </c>
      <c r="G13" s="33">
        <v>0.35</v>
      </c>
      <c r="H13" s="33">
        <v>1</v>
      </c>
      <c r="I13" s="33">
        <v>1</v>
      </c>
      <c r="J13" s="33">
        <v>1</v>
      </c>
      <c r="K13" s="33">
        <v>1</v>
      </c>
      <c r="L13" s="33">
        <v>1</v>
      </c>
      <c r="M13" s="33">
        <v>1</v>
      </c>
      <c r="N13" s="33">
        <v>1</v>
      </c>
      <c r="Q13" s="3" t="s">
        <v>7</v>
      </c>
      <c r="R13" s="32">
        <v>1</v>
      </c>
      <c r="S13" s="33">
        <v>1</v>
      </c>
      <c r="T13" s="33">
        <v>1</v>
      </c>
      <c r="U13" s="33">
        <v>1</v>
      </c>
      <c r="V13" s="33">
        <v>1</v>
      </c>
      <c r="W13" s="33">
        <v>1</v>
      </c>
      <c r="X13" s="33">
        <v>1</v>
      </c>
      <c r="Y13" s="33">
        <v>0.2</v>
      </c>
      <c r="Z13" s="33">
        <v>0.2</v>
      </c>
      <c r="AA13" s="33">
        <v>0.1</v>
      </c>
      <c r="AB13" s="33">
        <v>0.1</v>
      </c>
      <c r="AC13" s="33">
        <v>0</v>
      </c>
    </row>
    <row r="14" spans="1:35" x14ac:dyDescent="0.3">
      <c r="B14" s="3" t="s">
        <v>8</v>
      </c>
      <c r="C14" s="4">
        <v>0</v>
      </c>
      <c r="D14" s="5">
        <v>0.63</v>
      </c>
      <c r="E14" s="5">
        <v>0.63</v>
      </c>
      <c r="F14" s="5">
        <v>0.63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Q14" s="3" t="s">
        <v>8</v>
      </c>
      <c r="R14" s="4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0.95</v>
      </c>
      <c r="Y14" s="5">
        <v>0.85</v>
      </c>
      <c r="Z14" s="5">
        <v>0.75</v>
      </c>
      <c r="AA14" s="5">
        <v>0.66</v>
      </c>
      <c r="AB14" s="5">
        <v>0.56999999999999995</v>
      </c>
      <c r="AC14" s="5">
        <v>0</v>
      </c>
    </row>
    <row r="15" spans="1:35" x14ac:dyDescent="0.3">
      <c r="B15" s="3" t="s">
        <v>9</v>
      </c>
      <c r="C15" s="32">
        <v>0</v>
      </c>
      <c r="D15" s="33">
        <v>0.33</v>
      </c>
      <c r="E15" s="33">
        <v>0.83</v>
      </c>
      <c r="F15" s="33">
        <v>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1</v>
      </c>
      <c r="M15" s="33">
        <v>1</v>
      </c>
      <c r="N15" s="33">
        <v>1</v>
      </c>
      <c r="Q15" s="3" t="s">
        <v>9</v>
      </c>
      <c r="R15" s="32">
        <v>1</v>
      </c>
      <c r="S15" s="33">
        <v>1</v>
      </c>
      <c r="T15" s="33">
        <v>1</v>
      </c>
      <c r="U15" s="33">
        <v>1</v>
      </c>
      <c r="V15" s="33">
        <v>1</v>
      </c>
      <c r="W15" s="33">
        <v>0.96</v>
      </c>
      <c r="X15" s="33">
        <v>0.8</v>
      </c>
      <c r="Y15" s="33">
        <v>0.65</v>
      </c>
      <c r="Z15" s="33">
        <v>0.48</v>
      </c>
      <c r="AA15" s="33">
        <v>0.32</v>
      </c>
      <c r="AB15" s="33">
        <v>0.14000000000000001</v>
      </c>
      <c r="AC15" s="33">
        <v>0</v>
      </c>
    </row>
    <row r="16" spans="1:35" x14ac:dyDescent="0.3">
      <c r="B16" s="3" t="s">
        <v>10</v>
      </c>
      <c r="C16" s="4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Q16" s="3" t="s">
        <v>10</v>
      </c>
      <c r="R16" s="4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</row>
    <row r="17" spans="2:29" x14ac:dyDescent="0.3">
      <c r="B17" s="3" t="s">
        <v>11</v>
      </c>
      <c r="C17" s="32">
        <v>0</v>
      </c>
      <c r="D17" s="33">
        <v>0.3</v>
      </c>
      <c r="E17" s="33">
        <v>0.4</v>
      </c>
      <c r="F17" s="33">
        <v>0.6</v>
      </c>
      <c r="G17" s="33">
        <v>0.75</v>
      </c>
      <c r="H17" s="33">
        <v>0.85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0.98</v>
      </c>
      <c r="Q17" s="3" t="s">
        <v>11</v>
      </c>
      <c r="R17" s="32">
        <v>1</v>
      </c>
      <c r="S17" s="33">
        <v>1</v>
      </c>
      <c r="T17" s="33">
        <v>1</v>
      </c>
      <c r="U17" s="33">
        <v>1</v>
      </c>
      <c r="V17" s="33">
        <v>1</v>
      </c>
      <c r="W17" s="33">
        <v>0.97</v>
      </c>
      <c r="X17" s="33">
        <v>0.8</v>
      </c>
      <c r="Y17" s="33">
        <v>0.7</v>
      </c>
      <c r="Z17" s="33">
        <v>0.5</v>
      </c>
      <c r="AA17" s="33">
        <v>0.4</v>
      </c>
      <c r="AB17" s="33">
        <v>0.2</v>
      </c>
      <c r="AC17" s="33">
        <v>0</v>
      </c>
    </row>
    <row r="18" spans="2:29" x14ac:dyDescent="0.3">
      <c r="B18" s="3" t="s">
        <v>12</v>
      </c>
      <c r="C18" s="4">
        <v>0</v>
      </c>
      <c r="D18" s="5">
        <v>0.52772882962701018</v>
      </c>
      <c r="E18" s="5">
        <v>0.63503804996849578</v>
      </c>
      <c r="F18" s="5">
        <v>0.70900581994693523</v>
      </c>
      <c r="G18" s="5">
        <v>0.77865714254890195</v>
      </c>
      <c r="H18" s="5">
        <v>0.84308997603721869</v>
      </c>
      <c r="I18" s="5">
        <v>0.87337387525758847</v>
      </c>
      <c r="J18" s="5">
        <v>0.89974657903058852</v>
      </c>
      <c r="K18" s="5">
        <v>0.96967081636668695</v>
      </c>
      <c r="L18" s="5">
        <v>0.98976922650772758</v>
      </c>
      <c r="M18" s="5">
        <v>0.99536478548453078</v>
      </c>
      <c r="N18" s="5">
        <v>0.99921194491181509</v>
      </c>
      <c r="Q18" s="3" t="s">
        <v>12</v>
      </c>
      <c r="R18" s="4">
        <v>1</v>
      </c>
      <c r="S18" s="5">
        <v>0.99524825616646695</v>
      </c>
      <c r="T18" s="5">
        <v>0.99163007837338069</v>
      </c>
      <c r="U18" s="5">
        <v>0.98386517422639996</v>
      </c>
      <c r="V18" s="5">
        <v>0.98337154336491639</v>
      </c>
      <c r="W18" s="5">
        <v>0.97793450117150893</v>
      </c>
      <c r="X18" s="5">
        <v>0.8393974506382802</v>
      </c>
      <c r="Y18" s="5">
        <v>0.69771533204859759</v>
      </c>
      <c r="Z18" s="5">
        <v>0.55566040268896488</v>
      </c>
      <c r="AA18" s="5">
        <v>0.41150650060972199</v>
      </c>
      <c r="AB18" s="5">
        <v>0.2682679774733091</v>
      </c>
      <c r="AC18" s="5">
        <v>0</v>
      </c>
    </row>
    <row r="19" spans="2:29" x14ac:dyDescent="0.3">
      <c r="B19" s="3" t="s">
        <v>14</v>
      </c>
      <c r="C19" s="32">
        <v>0</v>
      </c>
      <c r="D19" s="33">
        <v>0.75</v>
      </c>
      <c r="E19" s="33">
        <v>1</v>
      </c>
      <c r="F19" s="33">
        <v>1</v>
      </c>
      <c r="G19" s="33">
        <v>1</v>
      </c>
      <c r="H19" s="33">
        <v>1</v>
      </c>
      <c r="I19" s="33">
        <v>1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Q19" s="3" t="s">
        <v>14</v>
      </c>
      <c r="R19" s="32">
        <v>1</v>
      </c>
      <c r="S19" s="33">
        <v>1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0.85</v>
      </c>
      <c r="AA19" s="33">
        <v>0.33</v>
      </c>
      <c r="AB19" s="33">
        <v>0.25</v>
      </c>
      <c r="AC19" s="33">
        <v>0</v>
      </c>
    </row>
    <row r="20" spans="2:29" x14ac:dyDescent="0.3">
      <c r="B20" s="3" t="s">
        <v>13</v>
      </c>
      <c r="C20" s="4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Q20" s="3" t="s">
        <v>13</v>
      </c>
      <c r="R20" s="4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</row>
    <row r="21" spans="2:29" x14ac:dyDescent="0.3">
      <c r="B21" s="3" t="s">
        <v>15</v>
      </c>
      <c r="C21" s="32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Q21" s="3" t="s">
        <v>15</v>
      </c>
      <c r="R21" s="32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</row>
    <row r="22" spans="2:29" x14ac:dyDescent="0.3">
      <c r="B22" s="3" t="s">
        <v>16</v>
      </c>
      <c r="C22" s="4">
        <v>0</v>
      </c>
      <c r="D22" s="5">
        <v>0.78</v>
      </c>
      <c r="E22" s="5">
        <v>0.78800000000000014</v>
      </c>
      <c r="F22" s="5">
        <v>0.79600000000000004</v>
      </c>
      <c r="G22" s="5">
        <v>0.82500000000000029</v>
      </c>
      <c r="H22" s="5">
        <v>0.87142857142857155</v>
      </c>
      <c r="I22" s="5">
        <v>0.91428571428571448</v>
      </c>
      <c r="J22" s="5">
        <v>0.95714285714285741</v>
      </c>
      <c r="K22" s="5">
        <v>1</v>
      </c>
      <c r="L22" s="5">
        <v>1</v>
      </c>
      <c r="M22" s="5">
        <v>1</v>
      </c>
      <c r="N22" s="5">
        <v>1</v>
      </c>
      <c r="Q22" s="3" t="s">
        <v>16</v>
      </c>
      <c r="R22" s="4">
        <v>1</v>
      </c>
      <c r="S22" s="5">
        <v>0.95</v>
      </c>
      <c r="T22" s="5">
        <v>0.9</v>
      </c>
      <c r="U22" s="5">
        <v>0.85</v>
      </c>
      <c r="V22" s="5">
        <v>0.8</v>
      </c>
      <c r="W22" s="5">
        <v>0.75</v>
      </c>
      <c r="X22" s="5">
        <v>0.66</v>
      </c>
      <c r="Y22" s="5">
        <v>0.57000000000000006</v>
      </c>
      <c r="Z22" s="5">
        <v>0.48</v>
      </c>
      <c r="AA22" s="5">
        <v>0.39</v>
      </c>
      <c r="AB22" s="5">
        <v>0.3</v>
      </c>
      <c r="AC22" s="5">
        <v>0</v>
      </c>
    </row>
    <row r="23" spans="2:29" x14ac:dyDescent="0.3">
      <c r="B23" s="3" t="s">
        <v>62</v>
      </c>
      <c r="C23" s="32">
        <v>0</v>
      </c>
      <c r="D23" s="33">
        <v>0.62662921348314604</v>
      </c>
      <c r="E23" s="33">
        <v>0.6935674157303372</v>
      </c>
      <c r="F23" s="33">
        <v>0.76050561797752814</v>
      </c>
      <c r="G23" s="33">
        <v>0.83924157303370817</v>
      </c>
      <c r="H23" s="33">
        <v>0.92776886035313011</v>
      </c>
      <c r="I23" s="33">
        <v>0.95184590690208681</v>
      </c>
      <c r="J23" s="33">
        <v>0.97592295345104352</v>
      </c>
      <c r="K23" s="33">
        <v>1</v>
      </c>
      <c r="L23" s="33">
        <v>1</v>
      </c>
      <c r="M23" s="33">
        <v>1</v>
      </c>
      <c r="N23" s="33">
        <v>1</v>
      </c>
      <c r="Q23" s="3" t="s">
        <v>62</v>
      </c>
      <c r="R23" s="32">
        <v>1</v>
      </c>
      <c r="S23" s="33">
        <v>0.95652632939756954</v>
      </c>
      <c r="T23" s="33">
        <v>0.91305265879513919</v>
      </c>
      <c r="U23" s="33">
        <v>0.86957898819270874</v>
      </c>
      <c r="V23" s="33">
        <v>0.82610531759027839</v>
      </c>
      <c r="W23" s="33">
        <v>0.78263164698784793</v>
      </c>
      <c r="X23" s="33">
        <v>0.7156244074808239</v>
      </c>
      <c r="Y23" s="33">
        <v>0.64861716797379998</v>
      </c>
      <c r="Z23" s="33">
        <v>0.58160992846677584</v>
      </c>
      <c r="AA23" s="33">
        <v>0.48559678052610916</v>
      </c>
      <c r="AB23" s="33">
        <v>0.38233215547703181</v>
      </c>
      <c r="AC23" s="33">
        <v>0</v>
      </c>
    </row>
    <row r="24" spans="2:29" x14ac:dyDescent="0.3">
      <c r="B24" s="3" t="s">
        <v>53</v>
      </c>
      <c r="C24" s="4">
        <v>0</v>
      </c>
      <c r="D24" s="5">
        <v>0.69999999999999984</v>
      </c>
      <c r="E24" s="5">
        <v>0.72499999999999998</v>
      </c>
      <c r="F24" s="5">
        <v>0.75</v>
      </c>
      <c r="G24" s="5">
        <v>0.77500000000000013</v>
      </c>
      <c r="H24" s="5">
        <v>0.80000000000000038</v>
      </c>
      <c r="I24" s="5">
        <v>0.90000000000000047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Q24" s="3" t="s">
        <v>53</v>
      </c>
      <c r="R24" s="4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0.92500000000000004</v>
      </c>
      <c r="AB24" s="5">
        <v>0.85</v>
      </c>
      <c r="AC24" s="5">
        <v>0</v>
      </c>
    </row>
    <row r="25" spans="2:29" x14ac:dyDescent="0.3">
      <c r="B25" s="3" t="s">
        <v>54</v>
      </c>
      <c r="C25" s="32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Q25" s="3" t="s">
        <v>54</v>
      </c>
      <c r="R25" s="32">
        <v>1</v>
      </c>
      <c r="S25" s="33">
        <v>0.96906824601163288</v>
      </c>
      <c r="T25" s="33">
        <v>0.93813649202326588</v>
      </c>
      <c r="U25" s="33">
        <v>0.90720473803489898</v>
      </c>
      <c r="V25" s="33">
        <v>0.87627298404653187</v>
      </c>
      <c r="W25" s="33">
        <v>0.84534123005816475</v>
      </c>
      <c r="X25" s="33">
        <v>0.79020887990800803</v>
      </c>
      <c r="Y25" s="33">
        <v>0.72690442432429414</v>
      </c>
      <c r="Z25" s="33">
        <v>0.66359996874058036</v>
      </c>
      <c r="AA25" s="33">
        <v>0.55580293912972301</v>
      </c>
      <c r="AB25" s="33">
        <v>0.27003561341029103</v>
      </c>
      <c r="AC25" s="33">
        <v>0</v>
      </c>
    </row>
    <row r="26" spans="2:29" x14ac:dyDescent="0.3">
      <c r="B26" s="3" t="s">
        <v>18</v>
      </c>
      <c r="C26" s="4">
        <v>0</v>
      </c>
      <c r="D26" s="5">
        <v>0.99244712990936557</v>
      </c>
      <c r="E26" s="5">
        <v>0.99460422960725081</v>
      </c>
      <c r="F26" s="5">
        <v>0.99676435045317213</v>
      </c>
      <c r="G26" s="5">
        <v>0.99892145015105749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Q26" s="3" t="s">
        <v>18</v>
      </c>
      <c r="R26" s="4">
        <v>1</v>
      </c>
      <c r="S26" s="5">
        <v>0.99979942585651427</v>
      </c>
      <c r="T26" s="5">
        <v>0.99979942585651427</v>
      </c>
      <c r="U26" s="5">
        <v>1</v>
      </c>
      <c r="V26" s="5">
        <v>1</v>
      </c>
      <c r="W26" s="5">
        <v>1</v>
      </c>
      <c r="X26" s="5">
        <v>0.91241233957703927</v>
      </c>
      <c r="Y26" s="5">
        <v>0.73998822235649553</v>
      </c>
      <c r="Z26" s="5">
        <v>0.56586157099697887</v>
      </c>
      <c r="AA26" s="5">
        <v>0.39291314803625382</v>
      </c>
      <c r="AB26" s="5">
        <v>0.22350453172205442</v>
      </c>
      <c r="AC26" s="5">
        <v>0</v>
      </c>
    </row>
    <row r="27" spans="2:29" x14ac:dyDescent="0.3">
      <c r="B27" s="3" t="s">
        <v>19</v>
      </c>
      <c r="C27" s="32">
        <v>0</v>
      </c>
      <c r="D27" s="33">
        <v>0.5344234808766215</v>
      </c>
      <c r="E27" s="33">
        <v>0.64031947221142815</v>
      </c>
      <c r="F27" s="33">
        <v>0.73008881314007457</v>
      </c>
      <c r="G27" s="33">
        <v>0.81530574969685987</v>
      </c>
      <c r="H27" s="33">
        <v>0.89166496038397225</v>
      </c>
      <c r="I27" s="33">
        <v>0.94428647522052422</v>
      </c>
      <c r="J27" s="33">
        <v>0.95610078995049919</v>
      </c>
      <c r="K27" s="33">
        <v>0.9850169419322955</v>
      </c>
      <c r="L27" s="33">
        <v>0.99470748078705495</v>
      </c>
      <c r="M27" s="33">
        <v>0.99818577271972175</v>
      </c>
      <c r="N27" s="33">
        <v>0.99967438267326425</v>
      </c>
      <c r="Q27" s="3" t="s">
        <v>19</v>
      </c>
      <c r="R27" s="32">
        <v>0.99999578148710366</v>
      </c>
      <c r="S27" s="33">
        <v>0.99798266074078967</v>
      </c>
      <c r="T27" s="33">
        <v>0.99644657370316636</v>
      </c>
      <c r="U27" s="33">
        <v>0.99186123535538262</v>
      </c>
      <c r="V27" s="33">
        <v>0.99241045816232731</v>
      </c>
      <c r="W27" s="33">
        <v>0.98939553995799578</v>
      </c>
      <c r="X27" s="33">
        <v>0.86216155009879647</v>
      </c>
      <c r="Y27" s="33">
        <v>0.73534339988117881</v>
      </c>
      <c r="Z27" s="33">
        <v>0.59666801258531632</v>
      </c>
      <c r="AA27" s="33">
        <v>0.45663948346805938</v>
      </c>
      <c r="AB27" s="33">
        <v>0.31457171251345462</v>
      </c>
      <c r="AC27" s="33">
        <v>0</v>
      </c>
    </row>
    <row r="28" spans="2:29" x14ac:dyDescent="0.3">
      <c r="B28" s="3" t="s">
        <v>20</v>
      </c>
      <c r="C28" s="4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Q28" s="3" t="s">
        <v>20</v>
      </c>
      <c r="R28" s="4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</row>
    <row r="29" spans="2:29" x14ac:dyDescent="0.3">
      <c r="B29" s="3" t="s">
        <v>21</v>
      </c>
      <c r="C29" s="32">
        <v>0</v>
      </c>
      <c r="D29" s="33">
        <v>0.85507193654674751</v>
      </c>
      <c r="E29" s="33">
        <v>0.87753596827337377</v>
      </c>
      <c r="F29" s="33">
        <v>0.90461227468578997</v>
      </c>
      <c r="G29" s="33">
        <v>0.93113786173273894</v>
      </c>
      <c r="H29" s="33">
        <v>0.95869604758993943</v>
      </c>
      <c r="I29" s="33">
        <v>0.9635148420377796</v>
      </c>
      <c r="J29" s="33">
        <v>1</v>
      </c>
      <c r="K29" s="33">
        <v>1</v>
      </c>
      <c r="L29" s="33">
        <v>1</v>
      </c>
      <c r="M29" s="33">
        <v>1</v>
      </c>
      <c r="N29" s="33">
        <v>1</v>
      </c>
      <c r="Q29" s="3" t="s">
        <v>21</v>
      </c>
      <c r="R29" s="32">
        <v>1</v>
      </c>
      <c r="S29" s="33">
        <v>1</v>
      </c>
      <c r="T29" s="33">
        <v>1</v>
      </c>
      <c r="U29" s="33">
        <v>1</v>
      </c>
      <c r="V29" s="33">
        <v>1</v>
      </c>
      <c r="W29" s="33">
        <v>0.97</v>
      </c>
      <c r="X29" s="33">
        <v>0.95</v>
      </c>
      <c r="Y29" s="33">
        <v>0.84</v>
      </c>
      <c r="Z29" s="33">
        <v>0.72</v>
      </c>
      <c r="AA29" s="33">
        <v>0.52</v>
      </c>
      <c r="AB29" s="33">
        <v>0.4</v>
      </c>
      <c r="AC29" s="33">
        <v>0</v>
      </c>
    </row>
    <row r="30" spans="2:29" x14ac:dyDescent="0.3">
      <c r="B30" s="3" t="s">
        <v>22</v>
      </c>
      <c r="C30" s="4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Q30" s="3" t="s">
        <v>22</v>
      </c>
      <c r="R30" s="4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</row>
    <row r="31" spans="2:29" x14ac:dyDescent="0.3">
      <c r="B31" s="3" t="s">
        <v>23</v>
      </c>
      <c r="C31" s="32">
        <v>0</v>
      </c>
      <c r="D31" s="33">
        <v>0.20733333333333318</v>
      </c>
      <c r="E31" s="33">
        <v>0.3620106666666667</v>
      </c>
      <c r="F31" s="33">
        <v>0.4416666666666666</v>
      </c>
      <c r="G31" s="33">
        <v>0.53008602150537643</v>
      </c>
      <c r="H31" s="33">
        <v>0.61351971326164878</v>
      </c>
      <c r="I31" s="33">
        <v>0.62</v>
      </c>
      <c r="J31" s="33">
        <v>0.67375609756097554</v>
      </c>
      <c r="K31" s="33">
        <v>0.92832520325203249</v>
      </c>
      <c r="L31" s="33">
        <v>1</v>
      </c>
      <c r="M31" s="33">
        <v>1</v>
      </c>
      <c r="N31" s="33">
        <v>1</v>
      </c>
      <c r="Q31" s="3" t="s">
        <v>23</v>
      </c>
      <c r="R31" s="32">
        <v>1</v>
      </c>
      <c r="S31" s="33">
        <v>0.99524825616646695</v>
      </c>
      <c r="T31" s="33">
        <v>0.99163007837338069</v>
      </c>
      <c r="U31" s="33">
        <v>0.98386517422639996</v>
      </c>
      <c r="V31" s="33">
        <v>0.98337154336491639</v>
      </c>
      <c r="W31" s="33">
        <v>0.97793450117150893</v>
      </c>
      <c r="X31" s="33">
        <v>0.8393974506382802</v>
      </c>
      <c r="Y31" s="33">
        <v>0.69771533204859759</v>
      </c>
      <c r="Z31" s="33">
        <v>0.55566040268896488</v>
      </c>
      <c r="AA31" s="33">
        <v>0.41150650060972199</v>
      </c>
      <c r="AB31" s="33">
        <v>0.2682679774733091</v>
      </c>
      <c r="AC31" s="33">
        <v>0</v>
      </c>
    </row>
    <row r="32" spans="2:29" x14ac:dyDescent="0.3">
      <c r="B32" s="3" t="s">
        <v>24</v>
      </c>
      <c r="C32" s="4">
        <v>0</v>
      </c>
      <c r="D32" s="5">
        <v>0.5</v>
      </c>
      <c r="E32" s="5">
        <v>0.7</v>
      </c>
      <c r="F32" s="5">
        <v>0.9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Q32" s="3" t="s">
        <v>24</v>
      </c>
      <c r="R32" s="4">
        <v>1</v>
      </c>
      <c r="S32" s="5">
        <v>1</v>
      </c>
      <c r="T32" s="5">
        <v>1</v>
      </c>
      <c r="U32" s="5">
        <v>0.9</v>
      </c>
      <c r="V32" s="5">
        <v>0.8</v>
      </c>
      <c r="W32" s="5">
        <v>0.7</v>
      </c>
      <c r="X32" s="5">
        <v>0.5</v>
      </c>
      <c r="Y32" s="5">
        <v>0.4</v>
      </c>
      <c r="Z32" s="5">
        <v>0.25</v>
      </c>
      <c r="AA32" s="5">
        <v>0.2</v>
      </c>
      <c r="AB32" s="5">
        <v>0.2</v>
      </c>
      <c r="AC32" s="5">
        <v>0</v>
      </c>
    </row>
    <row r="33" spans="2:29" x14ac:dyDescent="0.3">
      <c r="B33" s="3" t="s">
        <v>25</v>
      </c>
      <c r="C33" s="32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Q33" s="3" t="s">
        <v>25</v>
      </c>
      <c r="R33" s="32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</row>
    <row r="34" spans="2:29" x14ac:dyDescent="0.3">
      <c r="B34" s="3" t="s">
        <v>26</v>
      </c>
      <c r="C34" s="4">
        <v>0</v>
      </c>
      <c r="D34" s="5">
        <v>0.60662004680300685</v>
      </c>
      <c r="E34" s="5">
        <v>0.68657985279281986</v>
      </c>
      <c r="F34" s="5">
        <v>0.7433915855604476</v>
      </c>
      <c r="G34" s="5">
        <v>0.79993547354180605</v>
      </c>
      <c r="H34" s="5">
        <v>0.85012735607379808</v>
      </c>
      <c r="I34" s="5">
        <v>0.87933949966241742</v>
      </c>
      <c r="J34" s="5">
        <v>0.90310725667188885</v>
      </c>
      <c r="K34" s="5">
        <v>0.95984062202091747</v>
      </c>
      <c r="L34" s="5">
        <v>0.9792523055294271</v>
      </c>
      <c r="M34" s="5">
        <v>0.99132399777386282</v>
      </c>
      <c r="N34" s="5">
        <v>0.99945287452447973</v>
      </c>
      <c r="Q34" s="3" t="s">
        <v>26</v>
      </c>
      <c r="R34" s="4">
        <v>1</v>
      </c>
      <c r="S34" s="5">
        <v>0.98172158739452664</v>
      </c>
      <c r="T34" s="5">
        <v>0.96419674310465842</v>
      </c>
      <c r="U34" s="5">
        <v>0.94693916444962078</v>
      </c>
      <c r="V34" s="5">
        <v>0.93149144622410618</v>
      </c>
      <c r="W34" s="5">
        <v>0.91275746322192763</v>
      </c>
      <c r="X34" s="5">
        <v>0.80554169308701495</v>
      </c>
      <c r="Y34" s="5">
        <v>0.69925906770564439</v>
      </c>
      <c r="Z34" s="5">
        <v>0.58970469361901801</v>
      </c>
      <c r="AA34" s="5">
        <v>0.4787549713300096</v>
      </c>
      <c r="AB34" s="5">
        <v>0.36841377165325018</v>
      </c>
      <c r="AC34" s="5">
        <v>0</v>
      </c>
    </row>
    <row r="35" spans="2:29" x14ac:dyDescent="0.3">
      <c r="B35" s="3" t="s">
        <v>27</v>
      </c>
      <c r="C35" s="32">
        <v>0</v>
      </c>
      <c r="D35" s="33">
        <v>0.53554113644954005</v>
      </c>
      <c r="E35" s="33">
        <v>0.69803326193775983</v>
      </c>
      <c r="F35" s="33">
        <v>0.82764772584099777</v>
      </c>
      <c r="G35" s="33">
        <v>0.83426231573642429</v>
      </c>
      <c r="H35" s="33">
        <v>0.89442358573768421</v>
      </c>
      <c r="I35" s="33">
        <v>0.87457981605140478</v>
      </c>
      <c r="J35" s="33">
        <v>0.8845017008945445</v>
      </c>
      <c r="K35" s="33">
        <v>0.89111629078997101</v>
      </c>
      <c r="L35" s="33">
        <v>0.90103817563311073</v>
      </c>
      <c r="M35" s="33">
        <v>0.96740582083910787</v>
      </c>
      <c r="N35" s="33">
        <v>1</v>
      </c>
      <c r="Q35" s="3" t="s">
        <v>27</v>
      </c>
      <c r="R35" s="32">
        <v>1</v>
      </c>
      <c r="S35" s="33">
        <v>0.99669291338582677</v>
      </c>
      <c r="T35" s="33">
        <v>0.99338582677165355</v>
      </c>
      <c r="U35" s="33">
        <v>0.98346456692913387</v>
      </c>
      <c r="V35" s="33">
        <v>0.97023622047244096</v>
      </c>
      <c r="W35" s="33">
        <v>0.89960629921259838</v>
      </c>
      <c r="X35" s="33">
        <v>0.84448818897637801</v>
      </c>
      <c r="Y35" s="33">
        <v>0.71881889763779527</v>
      </c>
      <c r="Z35" s="33">
        <v>0.64732283464566931</v>
      </c>
      <c r="AA35" s="33">
        <v>0.51220472440944886</v>
      </c>
      <c r="AB35" s="33">
        <v>0.28992125984251971</v>
      </c>
      <c r="AC35" s="33">
        <v>0</v>
      </c>
    </row>
    <row r="36" spans="2:29" x14ac:dyDescent="0.3">
      <c r="B36" s="3" t="s">
        <v>28</v>
      </c>
      <c r="C36" s="4">
        <v>0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Q36" s="3" t="s">
        <v>28</v>
      </c>
      <c r="R36" s="4">
        <v>1</v>
      </c>
      <c r="S36" s="5">
        <v>1</v>
      </c>
      <c r="T36" s="5">
        <v>1</v>
      </c>
      <c r="U36" s="5">
        <v>1</v>
      </c>
      <c r="V36" s="5">
        <v>0.85</v>
      </c>
      <c r="W36" s="5">
        <v>0.85</v>
      </c>
      <c r="X36" s="5">
        <v>0.85</v>
      </c>
      <c r="Y36" s="5">
        <v>0.85</v>
      </c>
      <c r="Z36" s="5">
        <v>0.85</v>
      </c>
      <c r="AA36" s="5">
        <v>0.85</v>
      </c>
      <c r="AB36" s="5">
        <v>0.85</v>
      </c>
      <c r="AC36" s="5">
        <v>0</v>
      </c>
    </row>
    <row r="37" spans="2:29" x14ac:dyDescent="0.3">
      <c r="B37" s="3" t="s">
        <v>29</v>
      </c>
      <c r="C37" s="32">
        <v>0</v>
      </c>
      <c r="D37" s="33">
        <v>0.52772882962701018</v>
      </c>
      <c r="E37" s="33">
        <v>0.63503804996849578</v>
      </c>
      <c r="F37" s="33">
        <v>0.70900581994693523</v>
      </c>
      <c r="G37" s="33">
        <v>0.77865714254890195</v>
      </c>
      <c r="H37" s="33">
        <v>0.84308997603721869</v>
      </c>
      <c r="I37" s="33">
        <v>0.87337387525758847</v>
      </c>
      <c r="J37" s="33">
        <v>0.89974657903058852</v>
      </c>
      <c r="K37" s="33">
        <v>0.96967081636668695</v>
      </c>
      <c r="L37" s="33">
        <v>0.98976922650772758</v>
      </c>
      <c r="M37" s="33">
        <v>0.99536478548453078</v>
      </c>
      <c r="N37" s="33">
        <v>0.99921194491181509</v>
      </c>
      <c r="Q37" s="3" t="s">
        <v>29</v>
      </c>
      <c r="R37" s="32">
        <v>1</v>
      </c>
      <c r="S37" s="33">
        <v>0.99524825616646695</v>
      </c>
      <c r="T37" s="33">
        <v>0.99163007837338069</v>
      </c>
      <c r="U37" s="33">
        <v>0.98386517422639996</v>
      </c>
      <c r="V37" s="33">
        <v>0.98337154336491639</v>
      </c>
      <c r="W37" s="33">
        <v>0.97793450117150893</v>
      </c>
      <c r="X37" s="33">
        <v>0.8393974506382802</v>
      </c>
      <c r="Y37" s="33">
        <v>0.69771533204859759</v>
      </c>
      <c r="Z37" s="33">
        <v>0.55566040268896488</v>
      </c>
      <c r="AA37" s="33">
        <v>0.41150650060972199</v>
      </c>
      <c r="AB37" s="33">
        <v>0.2682679774733091</v>
      </c>
      <c r="AC37" s="33">
        <v>0</v>
      </c>
    </row>
    <row r="38" spans="2:29" x14ac:dyDescent="0.3">
      <c r="B38" s="3" t="s">
        <v>30</v>
      </c>
      <c r="C38" s="4">
        <v>0</v>
      </c>
      <c r="D38" s="5">
        <v>0.52772882962701018</v>
      </c>
      <c r="E38" s="5">
        <v>0.63503804996849578</v>
      </c>
      <c r="F38" s="5">
        <v>0.70900581994693523</v>
      </c>
      <c r="G38" s="5">
        <v>0.77865714254890195</v>
      </c>
      <c r="H38" s="5">
        <v>0.84308997603721869</v>
      </c>
      <c r="I38" s="5">
        <v>0.87337387525758847</v>
      </c>
      <c r="J38" s="5">
        <v>0.89974657903058852</v>
      </c>
      <c r="K38" s="5">
        <v>0.96967081636668695</v>
      </c>
      <c r="L38" s="5">
        <v>0.98976922650772758</v>
      </c>
      <c r="M38" s="5">
        <v>0.99536478548453078</v>
      </c>
      <c r="N38" s="5">
        <v>0.99921194491181509</v>
      </c>
      <c r="Q38" s="3" t="s">
        <v>30</v>
      </c>
      <c r="R38" s="4">
        <v>1</v>
      </c>
      <c r="S38" s="5">
        <v>0.99524825616646695</v>
      </c>
      <c r="T38" s="5">
        <v>0.99163007837338069</v>
      </c>
      <c r="U38" s="5">
        <v>0.98386517422639996</v>
      </c>
      <c r="V38" s="5">
        <v>0.98337154336491639</v>
      </c>
      <c r="W38" s="5">
        <v>0.97793450117150893</v>
      </c>
      <c r="X38" s="5">
        <v>0.8393974506382802</v>
      </c>
      <c r="Y38" s="5">
        <v>0.69771533204859759</v>
      </c>
      <c r="Z38" s="5">
        <v>0.55566040268896488</v>
      </c>
      <c r="AA38" s="5">
        <v>0.41150650060972199</v>
      </c>
      <c r="AB38" s="5">
        <v>0.2682679774733091</v>
      </c>
      <c r="AC38" s="5">
        <v>0</v>
      </c>
    </row>
    <row r="39" spans="2:29" x14ac:dyDescent="0.3">
      <c r="B39" s="3" t="s">
        <v>31</v>
      </c>
      <c r="C39" s="32">
        <v>0</v>
      </c>
      <c r="D39" s="33">
        <v>0.4032403178662769</v>
      </c>
      <c r="E39" s="33">
        <v>0.60919848374132257</v>
      </c>
      <c r="F39" s="33">
        <v>0.66469081110705142</v>
      </c>
      <c r="G39" s="33">
        <v>0.72216295213737669</v>
      </c>
      <c r="H39" s="33">
        <v>0.75856708074534174</v>
      </c>
      <c r="I39" s="33">
        <v>0.82638883814395325</v>
      </c>
      <c r="J39" s="33">
        <v>0.88080014614541458</v>
      </c>
      <c r="K39" s="33">
        <v>0.93630343441724517</v>
      </c>
      <c r="L39" s="33">
        <v>0.95221044939715016</v>
      </c>
      <c r="M39" s="33">
        <v>0.96415783704786273</v>
      </c>
      <c r="N39" s="33">
        <v>1</v>
      </c>
      <c r="Q39" s="3" t="s">
        <v>31</v>
      </c>
      <c r="R39" s="32">
        <v>0.99911534547128988</v>
      </c>
      <c r="S39" s="33">
        <v>0.98642973978132842</v>
      </c>
      <c r="T39" s="33">
        <v>0.97428241234691282</v>
      </c>
      <c r="U39" s="33">
        <v>0.9604011620362255</v>
      </c>
      <c r="V39" s="33">
        <v>0.92621971916476742</v>
      </c>
      <c r="W39" s="33">
        <v>0.88279739323473305</v>
      </c>
      <c r="X39" s="33">
        <v>0.81771546700197784</v>
      </c>
      <c r="Y39" s="33">
        <v>0.74181081336567911</v>
      </c>
      <c r="Z39" s="33">
        <v>0.65281123119401974</v>
      </c>
      <c r="AA39" s="33">
        <v>0.5484445193551819</v>
      </c>
      <c r="AB39" s="33">
        <v>0.44273254527002837</v>
      </c>
      <c r="AC39" s="33">
        <v>0</v>
      </c>
    </row>
    <row r="40" spans="2:29" x14ac:dyDescent="0.3">
      <c r="B40" s="3" t="s">
        <v>32</v>
      </c>
      <c r="C40" s="4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Q40" s="3" t="s">
        <v>32</v>
      </c>
      <c r="R40" s="4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</row>
    <row r="41" spans="2:29" x14ac:dyDescent="0.3">
      <c r="B41" s="3" t="s">
        <v>33</v>
      </c>
      <c r="C41" s="32">
        <v>0</v>
      </c>
      <c r="D41" s="33">
        <v>0.85</v>
      </c>
      <c r="E41" s="33">
        <v>0.85</v>
      </c>
      <c r="F41" s="33">
        <v>0.9</v>
      </c>
      <c r="G41" s="33">
        <v>0.9</v>
      </c>
      <c r="H41" s="33">
        <v>0.9</v>
      </c>
      <c r="I41" s="33">
        <v>0.95</v>
      </c>
      <c r="J41" s="33">
        <v>1</v>
      </c>
      <c r="K41" s="33">
        <v>1</v>
      </c>
      <c r="L41" s="33">
        <v>1</v>
      </c>
      <c r="M41" s="33">
        <v>1</v>
      </c>
      <c r="N41" s="33">
        <v>1</v>
      </c>
      <c r="Q41" s="3" t="s">
        <v>33</v>
      </c>
      <c r="R41" s="32">
        <v>1</v>
      </c>
      <c r="S41" s="33">
        <v>0.8</v>
      </c>
      <c r="T41" s="33">
        <v>0.72</v>
      </c>
      <c r="U41" s="33">
        <v>0.67</v>
      </c>
      <c r="V41" s="33">
        <v>0.63</v>
      </c>
      <c r="W41" s="33">
        <v>0.6</v>
      </c>
      <c r="X41" s="33">
        <v>0.55000000000000004</v>
      </c>
      <c r="Y41" s="33">
        <v>0.5</v>
      </c>
      <c r="Z41" s="33">
        <v>0.45</v>
      </c>
      <c r="AA41" s="33">
        <v>0.4</v>
      </c>
      <c r="AB41" s="33">
        <v>0.4</v>
      </c>
      <c r="AC41" s="33">
        <v>0</v>
      </c>
    </row>
    <row r="42" spans="2:29" x14ac:dyDescent="0.3">
      <c r="B42" s="3" t="s">
        <v>34</v>
      </c>
      <c r="C42" s="4">
        <v>0</v>
      </c>
      <c r="D42" s="5">
        <v>0.52772882962701018</v>
      </c>
      <c r="E42" s="5">
        <v>0.63503804996849578</v>
      </c>
      <c r="F42" s="5">
        <v>0.70900581994693523</v>
      </c>
      <c r="G42" s="5">
        <v>0.77865714254890195</v>
      </c>
      <c r="H42" s="5">
        <v>0.84308997603721869</v>
      </c>
      <c r="I42" s="5">
        <v>0.87337387525758847</v>
      </c>
      <c r="J42" s="5">
        <v>0.89974657903058852</v>
      </c>
      <c r="K42" s="5">
        <v>0.96967081636668695</v>
      </c>
      <c r="L42" s="5">
        <v>0.98976922650772758</v>
      </c>
      <c r="M42" s="5">
        <v>0.99536478548453078</v>
      </c>
      <c r="N42" s="5">
        <v>0.99921194491181509</v>
      </c>
      <c r="Q42" s="3" t="s">
        <v>34</v>
      </c>
      <c r="R42" s="4">
        <v>1</v>
      </c>
      <c r="S42" s="5">
        <v>0.99524825616646695</v>
      </c>
      <c r="T42" s="5">
        <v>0.99163007837338069</v>
      </c>
      <c r="U42" s="5">
        <v>0.98386517422639996</v>
      </c>
      <c r="V42" s="5">
        <v>0.98337154336491639</v>
      </c>
      <c r="W42" s="5">
        <v>0.97793450117150893</v>
      </c>
      <c r="X42" s="5">
        <v>0.8393974506382802</v>
      </c>
      <c r="Y42" s="5">
        <v>0.69771533204859759</v>
      </c>
      <c r="Z42" s="5">
        <v>0.55566040268896488</v>
      </c>
      <c r="AA42" s="5">
        <v>0.41150650060972199</v>
      </c>
      <c r="AB42" s="5">
        <v>0.2682679774733091</v>
      </c>
      <c r="AC42" s="5">
        <v>0</v>
      </c>
    </row>
    <row r="43" spans="2:29" x14ac:dyDescent="0.3">
      <c r="B43" s="3" t="s">
        <v>35</v>
      </c>
      <c r="C43" s="32">
        <v>0</v>
      </c>
      <c r="D43" s="33">
        <v>0.52772882962701018</v>
      </c>
      <c r="E43" s="33">
        <v>0.63503804996849578</v>
      </c>
      <c r="F43" s="33">
        <v>0.70900581994693523</v>
      </c>
      <c r="G43" s="33">
        <v>0.77865714254890195</v>
      </c>
      <c r="H43" s="33">
        <v>0.84308997603721869</v>
      </c>
      <c r="I43" s="33">
        <v>0.87337387525758847</v>
      </c>
      <c r="J43" s="33">
        <v>0.89974657903058852</v>
      </c>
      <c r="K43" s="33">
        <v>0.96967081636668695</v>
      </c>
      <c r="L43" s="33">
        <v>0.98976922650772758</v>
      </c>
      <c r="M43" s="33">
        <v>0.99536478548453078</v>
      </c>
      <c r="N43" s="33">
        <v>0.99921194491181509</v>
      </c>
      <c r="Q43" s="3" t="s">
        <v>35</v>
      </c>
      <c r="R43" s="32">
        <v>1</v>
      </c>
      <c r="S43" s="33">
        <v>0.99524825616646695</v>
      </c>
      <c r="T43" s="33">
        <v>0.99163007837338069</v>
      </c>
      <c r="U43" s="33">
        <v>0.98386517422639996</v>
      </c>
      <c r="V43" s="33">
        <v>0.98337154336491639</v>
      </c>
      <c r="W43" s="33">
        <v>0.97793450117150893</v>
      </c>
      <c r="X43" s="33">
        <v>0.8393974506382802</v>
      </c>
      <c r="Y43" s="33">
        <v>0.69771533204859759</v>
      </c>
      <c r="Z43" s="33">
        <v>0.55566040268896488</v>
      </c>
      <c r="AA43" s="33">
        <v>0.41150650060972199</v>
      </c>
      <c r="AB43" s="33">
        <v>0.2682679774733091</v>
      </c>
      <c r="AC43" s="33">
        <v>0</v>
      </c>
    </row>
    <row r="46" spans="2:29" x14ac:dyDescent="0.3">
      <c r="B46" s="6"/>
    </row>
    <row r="47" spans="2:29" x14ac:dyDescent="0.3">
      <c r="B47" s="7"/>
    </row>
  </sheetData>
  <mergeCells count="4">
    <mergeCell ref="B10:B11"/>
    <mergeCell ref="C10:N10"/>
    <mergeCell ref="Q10:Q11"/>
    <mergeCell ref="R10:A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4CC1-B295-461E-8DD2-6416503C7195}">
  <dimension ref="A2:N28"/>
  <sheetViews>
    <sheetView showGridLines="0" workbookViewId="0">
      <selection activeCell="D14" sqref="D14"/>
    </sheetView>
  </sheetViews>
  <sheetFormatPr defaultColWidth="9.109375" defaultRowHeight="15.6" x14ac:dyDescent="0.3"/>
  <cols>
    <col min="1" max="16384" width="9.109375" style="10"/>
  </cols>
  <sheetData>
    <row r="2" spans="1:14" x14ac:dyDescent="0.3">
      <c r="A2" s="27" t="s">
        <v>47</v>
      </c>
    </row>
    <row r="4" spans="1:14" x14ac:dyDescent="0.3">
      <c r="B4" s="8" t="s">
        <v>59</v>
      </c>
      <c r="C4" s="9" t="s">
        <v>71</v>
      </c>
      <c r="D4" s="9" t="s">
        <v>72</v>
      </c>
      <c r="E4" s="9" t="s">
        <v>73</v>
      </c>
      <c r="F4" s="9" t="s">
        <v>74</v>
      </c>
      <c r="G4" s="9" t="s">
        <v>75</v>
      </c>
      <c r="H4" s="9" t="s">
        <v>76</v>
      </c>
      <c r="I4" s="9" t="s">
        <v>37</v>
      </c>
      <c r="J4" s="9" t="s">
        <v>38</v>
      </c>
      <c r="K4" s="9" t="s">
        <v>39</v>
      </c>
      <c r="L4" s="9" t="s">
        <v>40</v>
      </c>
      <c r="M4" s="9" t="s">
        <v>41</v>
      </c>
      <c r="N4" s="9" t="s">
        <v>42</v>
      </c>
    </row>
    <row r="5" spans="1:14" x14ac:dyDescent="0.3">
      <c r="B5" s="11" t="s">
        <v>6</v>
      </c>
      <c r="C5" s="12">
        <v>29.924344999999999</v>
      </c>
      <c r="D5" s="12">
        <v>29.277584999999998</v>
      </c>
      <c r="E5" s="12">
        <v>29.444275000000001</v>
      </c>
      <c r="F5" s="12">
        <v>30.371077</v>
      </c>
      <c r="G5" s="12">
        <v>29.064219999999999</v>
      </c>
      <c r="H5" s="12">
        <v>28.630824</v>
      </c>
      <c r="I5" s="12">
        <v>18.18</v>
      </c>
      <c r="J5" s="12">
        <v>18.16</v>
      </c>
      <c r="K5" s="12">
        <v>20.93</v>
      </c>
      <c r="L5" s="12">
        <v>20.75</v>
      </c>
      <c r="M5" s="12">
        <v>21</v>
      </c>
      <c r="N5" s="12">
        <v>19.18</v>
      </c>
    </row>
    <row r="6" spans="1:14" x14ac:dyDescent="0.3">
      <c r="B6" s="11" t="s">
        <v>11</v>
      </c>
      <c r="C6" s="12">
        <v>4.5</v>
      </c>
      <c r="D6" s="12">
        <v>4.5</v>
      </c>
      <c r="E6" s="12">
        <v>4.3</v>
      </c>
      <c r="F6" s="12">
        <v>4.3</v>
      </c>
      <c r="G6" s="12">
        <v>4.2</v>
      </c>
      <c r="H6" s="12">
        <v>4.2</v>
      </c>
      <c r="I6" s="12">
        <v>4.5</v>
      </c>
      <c r="J6" s="12">
        <v>4.5</v>
      </c>
      <c r="K6" s="12">
        <v>4.5</v>
      </c>
      <c r="L6" s="12">
        <v>4.5</v>
      </c>
      <c r="M6" s="12">
        <v>4.5</v>
      </c>
      <c r="N6" s="12">
        <v>4.5</v>
      </c>
    </row>
    <row r="7" spans="1:14" x14ac:dyDescent="0.3">
      <c r="B7" s="11" t="s">
        <v>44</v>
      </c>
      <c r="C7" s="12">
        <v>26.26</v>
      </c>
      <c r="D7" s="12">
        <v>27.34</v>
      </c>
      <c r="E7" s="12">
        <v>27.55</v>
      </c>
      <c r="F7" s="12">
        <v>27.83</v>
      </c>
      <c r="G7" s="12">
        <v>27.77</v>
      </c>
      <c r="H7" s="12">
        <v>27.28</v>
      </c>
      <c r="I7" s="12">
        <v>27.18</v>
      </c>
      <c r="J7" s="12">
        <v>26.67</v>
      </c>
      <c r="K7" s="12">
        <v>26.28</v>
      </c>
      <c r="L7" s="12">
        <v>26.64</v>
      </c>
      <c r="M7" s="12">
        <v>26.24</v>
      </c>
      <c r="N7" s="12">
        <v>25.47</v>
      </c>
    </row>
    <row r="8" spans="1:14" x14ac:dyDescent="0.3">
      <c r="B8" s="11" t="s">
        <v>69</v>
      </c>
      <c r="C8" s="12">
        <v>112.54</v>
      </c>
      <c r="D8" s="12">
        <v>122.24</v>
      </c>
      <c r="E8" s="12">
        <v>124.14</v>
      </c>
      <c r="F8" s="12">
        <v>125.78</v>
      </c>
      <c r="G8" s="12">
        <v>125.28</v>
      </c>
      <c r="H8" s="12">
        <v>120.87</v>
      </c>
      <c r="I8" s="12">
        <v>119.94</v>
      </c>
      <c r="J8" s="12">
        <v>115.35</v>
      </c>
      <c r="K8" s="12">
        <v>111.86</v>
      </c>
      <c r="L8" s="12">
        <v>115.1</v>
      </c>
      <c r="M8" s="12">
        <v>111.53</v>
      </c>
      <c r="N8" s="12">
        <v>104.57</v>
      </c>
    </row>
    <row r="9" spans="1:14" x14ac:dyDescent="0.3">
      <c r="B9" s="11" t="s">
        <v>45</v>
      </c>
      <c r="C9" s="12">
        <v>10.38</v>
      </c>
      <c r="D9" s="12">
        <v>10.38</v>
      </c>
      <c r="E9" s="12">
        <v>10.38</v>
      </c>
      <c r="F9" s="12">
        <v>10.45</v>
      </c>
      <c r="G9" s="12">
        <v>10.45</v>
      </c>
      <c r="H9" s="12">
        <v>10.45</v>
      </c>
      <c r="I9" s="12">
        <v>10.45</v>
      </c>
      <c r="J9" s="12">
        <v>10.45</v>
      </c>
      <c r="K9" s="12">
        <v>10.45</v>
      </c>
      <c r="L9" s="12">
        <v>10.45</v>
      </c>
      <c r="M9" s="12">
        <v>10.45</v>
      </c>
      <c r="N9" s="12">
        <v>10.45</v>
      </c>
    </row>
    <row r="10" spans="1:14" x14ac:dyDescent="0.3">
      <c r="B10" s="11" t="s">
        <v>14</v>
      </c>
      <c r="C10" s="12">
        <v>1.8</v>
      </c>
      <c r="D10" s="12">
        <v>1.8</v>
      </c>
      <c r="E10" s="12">
        <v>1.8</v>
      </c>
      <c r="F10" s="12">
        <v>1.8</v>
      </c>
      <c r="G10" s="12">
        <v>1.8</v>
      </c>
      <c r="H10" s="12">
        <v>1.8</v>
      </c>
      <c r="I10" s="12">
        <v>1.8</v>
      </c>
      <c r="J10" s="12">
        <v>1.8</v>
      </c>
      <c r="K10" s="12">
        <v>1.8</v>
      </c>
      <c r="L10" s="12">
        <v>42.7</v>
      </c>
      <c r="M10" s="12">
        <v>42.7</v>
      </c>
      <c r="N10" s="12">
        <v>42.7</v>
      </c>
    </row>
    <row r="11" spans="1:14" x14ac:dyDescent="0.3">
      <c r="B11" s="11" t="s">
        <v>33</v>
      </c>
      <c r="C11" s="12">
        <v>1.2</v>
      </c>
      <c r="D11" s="12">
        <v>1.2</v>
      </c>
      <c r="E11" s="12">
        <v>1.2</v>
      </c>
      <c r="F11" s="12">
        <v>1.2</v>
      </c>
      <c r="G11" s="12">
        <v>1.2</v>
      </c>
      <c r="H11" s="12">
        <v>1.2</v>
      </c>
      <c r="I11" s="12">
        <v>1.2</v>
      </c>
      <c r="J11" s="12">
        <v>1.2</v>
      </c>
      <c r="K11" s="12">
        <v>1.2</v>
      </c>
      <c r="L11" s="12">
        <v>1.2</v>
      </c>
      <c r="M11" s="12">
        <v>1.2</v>
      </c>
      <c r="N11" s="12">
        <v>1.2</v>
      </c>
    </row>
    <row r="12" spans="1:14" x14ac:dyDescent="0.3">
      <c r="B12" s="11" t="s">
        <v>16</v>
      </c>
      <c r="C12" s="12">
        <v>0.5</v>
      </c>
      <c r="D12" s="12">
        <v>0.5</v>
      </c>
      <c r="E12" s="12">
        <v>0.5</v>
      </c>
      <c r="F12" s="12">
        <v>0.5</v>
      </c>
      <c r="G12" s="12">
        <v>0.5</v>
      </c>
      <c r="H12" s="12">
        <v>0.5</v>
      </c>
      <c r="I12" s="12">
        <v>0.5</v>
      </c>
      <c r="J12" s="12">
        <v>0.5</v>
      </c>
      <c r="K12" s="12">
        <v>0.5</v>
      </c>
      <c r="L12" s="12">
        <v>0.5</v>
      </c>
      <c r="M12" s="12">
        <v>0.5</v>
      </c>
      <c r="N12" s="12">
        <v>0.5</v>
      </c>
    </row>
    <row r="13" spans="1:14" x14ac:dyDescent="0.3">
      <c r="B13" s="11" t="s">
        <v>70</v>
      </c>
      <c r="C13" s="12">
        <v>11.018077999999999</v>
      </c>
      <c r="D13" s="12">
        <v>11.799381</v>
      </c>
      <c r="E13" s="12">
        <v>12.459206999999999</v>
      </c>
      <c r="F13" s="12">
        <v>9.8521110000000007</v>
      </c>
      <c r="G13" s="12">
        <v>10.303848</v>
      </c>
      <c r="H13" s="12">
        <v>11.066392</v>
      </c>
      <c r="I13" s="12">
        <v>28.146270000000001</v>
      </c>
      <c r="J13" s="12">
        <v>29.319040000000001</v>
      </c>
      <c r="K13" s="12">
        <v>30.836355000000001</v>
      </c>
      <c r="L13" s="12">
        <v>32.826281000000002</v>
      </c>
      <c r="M13" s="12">
        <v>34.028010000000002</v>
      </c>
      <c r="N13" s="12">
        <v>35.811582999999999</v>
      </c>
    </row>
    <row r="14" spans="1:14" x14ac:dyDescent="0.3">
      <c r="B14" s="11" t="s">
        <v>9</v>
      </c>
      <c r="C14" s="12">
        <v>16.424661</v>
      </c>
      <c r="D14" s="12">
        <v>16.243905999999999</v>
      </c>
      <c r="E14" s="12">
        <v>15.041501</v>
      </c>
      <c r="F14" s="12">
        <v>15.397</v>
      </c>
      <c r="G14" s="12">
        <v>15.587184000000001</v>
      </c>
      <c r="H14" s="12">
        <v>15.629201</v>
      </c>
      <c r="I14" s="12">
        <v>16.977141</v>
      </c>
      <c r="J14" s="12">
        <v>16.899750000000001</v>
      </c>
      <c r="K14" s="12">
        <v>15.946075</v>
      </c>
      <c r="L14" s="12">
        <v>16.180040000000002</v>
      </c>
      <c r="M14" s="12">
        <v>15.964008</v>
      </c>
      <c r="N14" s="12">
        <v>15.981533000000001</v>
      </c>
    </row>
    <row r="15" spans="1:14" x14ac:dyDescent="0.3">
      <c r="B15" s="11" t="s">
        <v>21</v>
      </c>
      <c r="C15" s="12">
        <v>42.5</v>
      </c>
      <c r="D15" s="12">
        <v>40.4</v>
      </c>
      <c r="E15" s="12">
        <v>40.4</v>
      </c>
      <c r="F15" s="12">
        <v>45.8</v>
      </c>
      <c r="G15" s="12">
        <v>45.6</v>
      </c>
      <c r="H15" s="12">
        <v>44.2</v>
      </c>
      <c r="I15" s="12">
        <v>44.6</v>
      </c>
      <c r="J15" s="12">
        <v>42.9</v>
      </c>
      <c r="K15" s="12">
        <v>42.2</v>
      </c>
      <c r="L15" s="12">
        <v>40</v>
      </c>
      <c r="M15" s="12">
        <v>40.6</v>
      </c>
      <c r="N15" s="12">
        <v>41.3</v>
      </c>
    </row>
    <row r="16" spans="1:14" x14ac:dyDescent="0.3">
      <c r="B16" s="11" t="s">
        <v>22</v>
      </c>
      <c r="C16" s="12">
        <v>52.528722000000002</v>
      </c>
      <c r="D16" s="12">
        <v>52.005527000000001</v>
      </c>
      <c r="E16" s="12">
        <v>51.482332999999997</v>
      </c>
      <c r="F16" s="12">
        <v>50.959138000000003</v>
      </c>
      <c r="G16" s="12">
        <v>50.331305</v>
      </c>
      <c r="H16" s="12">
        <v>49.912750000000003</v>
      </c>
      <c r="I16" s="12">
        <v>43.7</v>
      </c>
      <c r="J16" s="12">
        <v>43.2</v>
      </c>
      <c r="K16" s="12">
        <v>42.7</v>
      </c>
      <c r="L16" s="12">
        <v>42.2</v>
      </c>
      <c r="M16" s="12">
        <v>41.8</v>
      </c>
      <c r="N16" s="12">
        <v>41.3</v>
      </c>
    </row>
    <row r="17" spans="2:14" x14ac:dyDescent="0.3">
      <c r="B17" s="11" t="s">
        <v>23</v>
      </c>
      <c r="C17" s="12">
        <v>84.581999999999994</v>
      </c>
      <c r="D17" s="12">
        <v>84.581999999999994</v>
      </c>
      <c r="E17" s="12">
        <v>84.581999999999994</v>
      </c>
      <c r="F17" s="12">
        <v>84.581999999999994</v>
      </c>
      <c r="G17" s="12">
        <v>84.581999999999994</v>
      </c>
      <c r="H17" s="12">
        <v>84.581999999999994</v>
      </c>
      <c r="I17" s="12">
        <v>84.581999999999994</v>
      </c>
      <c r="J17" s="12">
        <v>84.581999999999994</v>
      </c>
      <c r="K17" s="12">
        <v>84.581999999999994</v>
      </c>
      <c r="L17" s="12">
        <v>84.581999999999994</v>
      </c>
      <c r="M17" s="12">
        <v>84.581999999999994</v>
      </c>
      <c r="N17" s="12">
        <v>84.581999999999994</v>
      </c>
    </row>
    <row r="18" spans="2:14" x14ac:dyDescent="0.3">
      <c r="B18" s="11" t="s">
        <v>26</v>
      </c>
      <c r="C18" s="12">
        <v>395.80367000000001</v>
      </c>
      <c r="D18" s="12">
        <v>396.063289</v>
      </c>
      <c r="E18" s="12">
        <v>446.0478</v>
      </c>
      <c r="F18" s="12">
        <v>417.04423200000002</v>
      </c>
      <c r="G18" s="12">
        <v>413.54817300000002</v>
      </c>
      <c r="H18" s="12">
        <v>431.07487400000002</v>
      </c>
      <c r="I18" s="12">
        <v>403.949499</v>
      </c>
      <c r="J18" s="12">
        <v>401.316866</v>
      </c>
      <c r="K18" s="12">
        <v>362.21523000000002</v>
      </c>
      <c r="L18" s="12">
        <v>390.03340700000001</v>
      </c>
      <c r="M18" s="12">
        <v>336.33372500000002</v>
      </c>
      <c r="N18" s="12">
        <v>363.19554399999998</v>
      </c>
    </row>
    <row r="19" spans="2:14" x14ac:dyDescent="0.3">
      <c r="B19" s="11" t="s">
        <v>27</v>
      </c>
      <c r="C19" s="12">
        <v>60.663570999999997</v>
      </c>
      <c r="D19" s="12">
        <v>55.738140999999999</v>
      </c>
      <c r="E19" s="12">
        <v>54.499006999999999</v>
      </c>
      <c r="F19" s="12">
        <v>59.394340999999997</v>
      </c>
      <c r="G19" s="12">
        <v>60.379843000000001</v>
      </c>
      <c r="H19" s="12">
        <v>59.458508000000002</v>
      </c>
      <c r="I19" s="12">
        <v>62.767322999999998</v>
      </c>
      <c r="J19" s="12">
        <v>53.823138999999998</v>
      </c>
      <c r="K19" s="12">
        <v>51.213448</v>
      </c>
      <c r="L19" s="12">
        <v>60.442529</v>
      </c>
      <c r="M19" s="12">
        <v>59.057130999999998</v>
      </c>
      <c r="N19" s="12">
        <v>63.820554999999999</v>
      </c>
    </row>
    <row r="20" spans="2:14" x14ac:dyDescent="0.3">
      <c r="B20" s="11" t="s">
        <v>29</v>
      </c>
      <c r="C20" s="12">
        <v>230</v>
      </c>
      <c r="D20" s="12">
        <v>235</v>
      </c>
      <c r="E20" s="12">
        <v>235</v>
      </c>
      <c r="F20" s="12">
        <v>235</v>
      </c>
      <c r="G20" s="12">
        <v>235</v>
      </c>
      <c r="H20" s="12">
        <v>235</v>
      </c>
      <c r="I20" s="12">
        <v>230</v>
      </c>
      <c r="J20" s="12">
        <v>230</v>
      </c>
      <c r="K20" s="12">
        <v>230</v>
      </c>
      <c r="L20" s="12">
        <v>220</v>
      </c>
      <c r="M20" s="12">
        <v>220</v>
      </c>
      <c r="N20" s="12">
        <v>230</v>
      </c>
    </row>
    <row r="21" spans="2:14" x14ac:dyDescent="0.3">
      <c r="B21" s="11" t="s">
        <v>34</v>
      </c>
      <c r="C21" s="12">
        <v>3.7214999999999998E-2</v>
      </c>
      <c r="D21" s="12">
        <v>4.1916000000000002E-2</v>
      </c>
      <c r="E21" s="12">
        <v>4.8490999999999999E-2</v>
      </c>
      <c r="F21" s="12">
        <v>5.5558000000000003E-2</v>
      </c>
      <c r="G21" s="12">
        <v>0.147039</v>
      </c>
      <c r="H21" s="12">
        <v>0.214587</v>
      </c>
      <c r="I21" s="12">
        <v>0.244339</v>
      </c>
      <c r="J21" s="12">
        <v>0.21732599999999999</v>
      </c>
      <c r="K21" s="12">
        <v>0.20421400000000001</v>
      </c>
      <c r="L21" s="12">
        <v>0.11208899999999999</v>
      </c>
      <c r="M21" s="12">
        <v>8.0151E-2</v>
      </c>
      <c r="N21" s="12">
        <v>4.6781999999999997E-2</v>
      </c>
    </row>
    <row r="22" spans="2:14" x14ac:dyDescent="0.3">
      <c r="B22" s="11" t="s">
        <v>31</v>
      </c>
      <c r="C22" s="12">
        <v>1.56</v>
      </c>
      <c r="D22" s="12">
        <v>1.24</v>
      </c>
      <c r="E22" s="12">
        <v>1.1299999999999999</v>
      </c>
      <c r="F22" s="12">
        <v>1.25</v>
      </c>
      <c r="G22" s="12">
        <v>1.3</v>
      </c>
      <c r="H22" s="12">
        <v>1.18</v>
      </c>
      <c r="I22" s="12">
        <v>1.17</v>
      </c>
      <c r="J22" s="12">
        <v>1.1499999999999999</v>
      </c>
      <c r="K22" s="12">
        <v>1.03</v>
      </c>
      <c r="L22" s="12">
        <v>0.98</v>
      </c>
      <c r="M22" s="12">
        <v>0.92</v>
      </c>
      <c r="N22" s="12">
        <v>0.84</v>
      </c>
    </row>
    <row r="23" spans="2:14" x14ac:dyDescent="0.3">
      <c r="B23" s="11" t="s">
        <v>35</v>
      </c>
      <c r="C23" s="12">
        <v>1077.67</v>
      </c>
      <c r="D23" s="12">
        <v>1077.67</v>
      </c>
      <c r="E23" s="12">
        <v>1077.67</v>
      </c>
      <c r="F23" s="12">
        <v>1077.67</v>
      </c>
      <c r="G23" s="12">
        <v>1077.67</v>
      </c>
      <c r="H23" s="12">
        <v>1077.67</v>
      </c>
      <c r="I23" s="12">
        <v>1114.55</v>
      </c>
      <c r="J23" s="12">
        <v>1054.73</v>
      </c>
      <c r="K23" s="12">
        <v>994.55</v>
      </c>
      <c r="L23" s="12">
        <v>995.56</v>
      </c>
      <c r="M23" s="12">
        <v>883.06</v>
      </c>
      <c r="N23" s="12">
        <v>930.82</v>
      </c>
    </row>
    <row r="24" spans="2:14" x14ac:dyDescent="0.3">
      <c r="B24" s="8"/>
      <c r="C24" s="9"/>
      <c r="D24" s="9"/>
      <c r="E24" s="9"/>
      <c r="F24" s="9"/>
      <c r="G24" s="9"/>
      <c r="H24" s="9"/>
    </row>
    <row r="25" spans="2:14" x14ac:dyDescent="0.3">
      <c r="B25" s="13" t="s">
        <v>46</v>
      </c>
      <c r="C25" s="14">
        <f>SUM(C5:C24)</f>
        <v>2159.8922620000003</v>
      </c>
      <c r="D25" s="14">
        <f t="shared" ref="D25:N25" si="0">SUM(D5:D24)</f>
        <v>2168.021745</v>
      </c>
      <c r="E25" s="14">
        <f t="shared" si="0"/>
        <v>2217.674614</v>
      </c>
      <c r="F25" s="14">
        <f t="shared" si="0"/>
        <v>2199.2354569999998</v>
      </c>
      <c r="G25" s="14">
        <f t="shared" si="0"/>
        <v>2194.713612</v>
      </c>
      <c r="H25" s="14">
        <f t="shared" si="0"/>
        <v>2204.9191360000004</v>
      </c>
      <c r="I25" s="14">
        <f t="shared" si="0"/>
        <v>2214.4365720000001</v>
      </c>
      <c r="J25" s="14">
        <f t="shared" si="0"/>
        <v>2136.7681210000001</v>
      </c>
      <c r="K25" s="14">
        <f t="shared" si="0"/>
        <v>2032.9973219999999</v>
      </c>
      <c r="L25" s="14">
        <f t="shared" si="0"/>
        <v>2104.7563460000001</v>
      </c>
      <c r="M25" s="14">
        <f t="shared" si="0"/>
        <v>1934.5450249999999</v>
      </c>
      <c r="N25" s="14">
        <f t="shared" si="0"/>
        <v>2016.2679969999999</v>
      </c>
    </row>
    <row r="27" spans="2:14" x14ac:dyDescent="0.3">
      <c r="B27" s="6" t="s">
        <v>48</v>
      </c>
    </row>
    <row r="28" spans="2:14" x14ac:dyDescent="0.3">
      <c r="B28" s="7" t="s">
        <v>64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CE07-842C-4840-A7EF-61DE688C120B}">
  <dimension ref="A2:N47"/>
  <sheetViews>
    <sheetView showGridLines="0" zoomScale="70" zoomScaleNormal="70" workbookViewId="0">
      <selection activeCell="B47" sqref="B47"/>
    </sheetView>
  </sheetViews>
  <sheetFormatPr defaultColWidth="7.77734375" defaultRowHeight="15.6" x14ac:dyDescent="0.3"/>
  <cols>
    <col min="1" max="2" width="7.77734375" style="10"/>
    <col min="3" max="8" width="9.6640625" style="23" bestFit="1" customWidth="1"/>
    <col min="9" max="10" width="9.6640625" style="10" bestFit="1" customWidth="1"/>
    <col min="11" max="13" width="8.44140625" style="10" bestFit="1" customWidth="1"/>
    <col min="14" max="14" width="9.6640625" style="10" bestFit="1" customWidth="1"/>
    <col min="15" max="16384" width="7.77734375" style="10"/>
  </cols>
  <sheetData>
    <row r="2" spans="1:14" s="28" customFormat="1" x14ac:dyDescent="0.3">
      <c r="A2" s="27" t="s">
        <v>58</v>
      </c>
    </row>
    <row r="4" spans="1:14" x14ac:dyDescent="0.3">
      <c r="B4" s="10" t="s">
        <v>59</v>
      </c>
      <c r="C4" s="23" t="s">
        <v>71</v>
      </c>
      <c r="D4" s="23" t="s">
        <v>72</v>
      </c>
      <c r="E4" s="23" t="s">
        <v>73</v>
      </c>
      <c r="F4" s="23" t="s">
        <v>74</v>
      </c>
      <c r="G4" s="23" t="s">
        <v>75</v>
      </c>
      <c r="H4" s="23" t="s">
        <v>76</v>
      </c>
      <c r="I4" s="23" t="s">
        <v>37</v>
      </c>
      <c r="J4" s="23" t="s">
        <v>38</v>
      </c>
      <c r="K4" s="23" t="s">
        <v>39</v>
      </c>
      <c r="L4" s="23" t="s">
        <v>40</v>
      </c>
      <c r="M4" s="23" t="s">
        <v>41</v>
      </c>
      <c r="N4" s="23" t="s">
        <v>42</v>
      </c>
    </row>
    <row r="5" spans="1:14" x14ac:dyDescent="0.3">
      <c r="B5" s="10" t="s">
        <v>6</v>
      </c>
      <c r="C5" s="24">
        <v>255.83668599999999</v>
      </c>
      <c r="D5" s="24">
        <v>358.97141299999998</v>
      </c>
      <c r="E5" s="24">
        <v>389.72376200000002</v>
      </c>
      <c r="F5" s="24">
        <v>412.48540800000001</v>
      </c>
      <c r="G5" s="24">
        <v>373.09447399999999</v>
      </c>
      <c r="H5" s="24">
        <v>336.47603400000003</v>
      </c>
      <c r="I5" s="24">
        <v>240.97678400000001</v>
      </c>
      <c r="J5" s="24">
        <v>168.48832400000001</v>
      </c>
      <c r="K5" s="24">
        <v>130.61894699999999</v>
      </c>
      <c r="L5" s="24">
        <v>132.386561</v>
      </c>
      <c r="M5" s="24">
        <v>129.414152</v>
      </c>
      <c r="N5" s="24">
        <v>151.61366899999999</v>
      </c>
    </row>
    <row r="6" spans="1:14" x14ac:dyDescent="0.3">
      <c r="B6" s="10" t="s">
        <v>49</v>
      </c>
      <c r="C6" s="24">
        <v>6.85</v>
      </c>
      <c r="D6" s="24">
        <v>8.23</v>
      </c>
      <c r="E6" s="24">
        <v>10.6</v>
      </c>
      <c r="F6" s="24">
        <v>11.8</v>
      </c>
      <c r="G6" s="24">
        <v>10.25</v>
      </c>
      <c r="H6" s="24">
        <v>9.6</v>
      </c>
      <c r="I6" s="24">
        <v>6.7</v>
      </c>
      <c r="J6" s="24">
        <v>2.5</v>
      </c>
      <c r="K6" s="24">
        <v>2.2999999999999998</v>
      </c>
      <c r="L6" s="24">
        <v>2.1</v>
      </c>
      <c r="M6" s="24">
        <v>2.1</v>
      </c>
      <c r="N6" s="24">
        <v>2.75</v>
      </c>
    </row>
    <row r="7" spans="1:14" x14ac:dyDescent="0.3">
      <c r="B7" s="10" t="s">
        <v>50</v>
      </c>
      <c r="C7" s="24">
        <v>471.5544031</v>
      </c>
      <c r="D7" s="24">
        <v>605.59431719999998</v>
      </c>
      <c r="E7" s="24">
        <v>672.24136220000003</v>
      </c>
      <c r="F7" s="24">
        <v>690.51923360000001</v>
      </c>
      <c r="G7" s="24">
        <v>672.07964930000003</v>
      </c>
      <c r="H7" s="24">
        <v>604.22392730000001</v>
      </c>
      <c r="I7" s="24">
        <v>465.26368450000001</v>
      </c>
      <c r="J7" s="24">
        <v>371.19781870000003</v>
      </c>
      <c r="K7" s="24">
        <v>351.69320119999998</v>
      </c>
      <c r="L7" s="24">
        <v>380.72413690000002</v>
      </c>
      <c r="M7" s="24">
        <v>358.17885330000001</v>
      </c>
      <c r="N7" s="24">
        <v>362.47891170000003</v>
      </c>
    </row>
    <row r="8" spans="1:14" x14ac:dyDescent="0.3">
      <c r="B8" s="10" t="s">
        <v>51</v>
      </c>
      <c r="C8" s="24">
        <v>63.6373763</v>
      </c>
      <c r="D8" s="24">
        <v>86.378260710000006</v>
      </c>
      <c r="E8" s="24">
        <v>102.3067822</v>
      </c>
      <c r="F8" s="24">
        <v>103.3342715</v>
      </c>
      <c r="G8" s="24">
        <v>102.9421816</v>
      </c>
      <c r="H8" s="24">
        <v>88.62854523</v>
      </c>
      <c r="I8" s="24">
        <v>57.83528647</v>
      </c>
      <c r="J8" s="24">
        <v>43.266367600000002</v>
      </c>
      <c r="K8" s="24">
        <v>26.68044415</v>
      </c>
      <c r="L8" s="24">
        <v>24.95963691</v>
      </c>
      <c r="M8" s="24">
        <v>21.48589818</v>
      </c>
      <c r="N8" s="24">
        <v>25.547176050000001</v>
      </c>
    </row>
    <row r="9" spans="1:14" x14ac:dyDescent="0.3">
      <c r="B9" s="10" t="s">
        <v>43</v>
      </c>
      <c r="C9" s="24">
        <v>78.150000000000006</v>
      </c>
      <c r="D9" s="24">
        <v>96.2</v>
      </c>
      <c r="E9" s="24">
        <v>120.19</v>
      </c>
      <c r="F9" s="24">
        <v>137.88</v>
      </c>
      <c r="G9" s="24">
        <v>120.59</v>
      </c>
      <c r="H9" s="24">
        <v>119.65</v>
      </c>
      <c r="I9" s="24">
        <v>107.6</v>
      </c>
      <c r="J9" s="24">
        <v>85.63</v>
      </c>
      <c r="K9" s="24">
        <v>83.75</v>
      </c>
      <c r="L9" s="24">
        <v>89.15</v>
      </c>
      <c r="M9" s="24">
        <v>66.77</v>
      </c>
      <c r="N9" s="24">
        <v>74.05</v>
      </c>
    </row>
    <row r="10" spans="1:14" x14ac:dyDescent="0.3">
      <c r="B10" s="10" t="s">
        <v>52</v>
      </c>
      <c r="C10" s="24">
        <v>101</v>
      </c>
      <c r="D10" s="24">
        <v>147</v>
      </c>
      <c r="E10" s="24">
        <v>166</v>
      </c>
      <c r="F10" s="24">
        <v>175</v>
      </c>
      <c r="G10" s="24">
        <v>151</v>
      </c>
      <c r="H10" s="24">
        <v>121</v>
      </c>
      <c r="I10" s="24">
        <v>92</v>
      </c>
      <c r="J10" s="24">
        <v>76</v>
      </c>
      <c r="K10" s="24">
        <v>40</v>
      </c>
      <c r="L10" s="24">
        <v>36</v>
      </c>
      <c r="M10" s="24">
        <v>39</v>
      </c>
      <c r="N10" s="24">
        <v>50</v>
      </c>
    </row>
    <row r="11" spans="1:14" x14ac:dyDescent="0.3">
      <c r="B11" s="10" t="s">
        <v>11</v>
      </c>
      <c r="C11" s="24">
        <v>269</v>
      </c>
      <c r="D11" s="24">
        <v>345</v>
      </c>
      <c r="E11" s="24">
        <v>436</v>
      </c>
      <c r="F11" s="24">
        <v>440</v>
      </c>
      <c r="G11" s="24">
        <v>478</v>
      </c>
      <c r="H11" s="24">
        <v>352</v>
      </c>
      <c r="I11" s="24">
        <v>229</v>
      </c>
      <c r="J11" s="24">
        <v>152</v>
      </c>
      <c r="K11" s="24">
        <v>119</v>
      </c>
      <c r="L11" s="24">
        <v>88</v>
      </c>
      <c r="M11" s="24">
        <v>105</v>
      </c>
      <c r="N11" s="24">
        <v>142</v>
      </c>
    </row>
    <row r="12" spans="1:14" x14ac:dyDescent="0.3">
      <c r="B12" s="10" t="s">
        <v>44</v>
      </c>
      <c r="C12" s="24">
        <v>1003.75</v>
      </c>
      <c r="D12" s="24">
        <v>1333.74</v>
      </c>
      <c r="E12" s="24">
        <v>1467.62</v>
      </c>
      <c r="F12" s="24">
        <v>1397.17</v>
      </c>
      <c r="G12" s="24">
        <v>1686.15</v>
      </c>
      <c r="H12" s="24">
        <v>1472.12</v>
      </c>
      <c r="I12" s="24">
        <v>1177.77</v>
      </c>
      <c r="J12" s="24">
        <v>906.82</v>
      </c>
      <c r="K12" s="24">
        <v>807</v>
      </c>
      <c r="L12" s="24">
        <v>799.85</v>
      </c>
      <c r="M12" s="24">
        <v>801.93</v>
      </c>
      <c r="N12" s="24">
        <v>886.77</v>
      </c>
    </row>
    <row r="13" spans="1:14" x14ac:dyDescent="0.3">
      <c r="B13" s="10" t="s">
        <v>69</v>
      </c>
      <c r="C13" s="24">
        <v>372.28</v>
      </c>
      <c r="D13" s="24">
        <v>554.47</v>
      </c>
      <c r="E13" s="24">
        <v>628.38</v>
      </c>
      <c r="F13" s="24">
        <v>589.49</v>
      </c>
      <c r="G13" s="24">
        <v>749.03</v>
      </c>
      <c r="H13" s="24">
        <v>630.87</v>
      </c>
      <c r="I13" s="24">
        <v>468.36</v>
      </c>
      <c r="J13" s="24">
        <v>318.77999999999997</v>
      </c>
      <c r="K13" s="24">
        <v>263.66000000000003</v>
      </c>
      <c r="L13" s="24">
        <v>259.70999999999998</v>
      </c>
      <c r="M13" s="24">
        <v>260.86</v>
      </c>
      <c r="N13" s="24">
        <v>307.70999999999998</v>
      </c>
    </row>
    <row r="14" spans="1:14" x14ac:dyDescent="0.3">
      <c r="B14" s="10" t="s">
        <v>45</v>
      </c>
      <c r="C14" s="24">
        <v>818.65</v>
      </c>
      <c r="D14" s="24">
        <v>1383.34</v>
      </c>
      <c r="E14" s="24">
        <v>1612.44</v>
      </c>
      <c r="F14" s="24">
        <v>1491.89</v>
      </c>
      <c r="G14" s="24">
        <v>1986.4</v>
      </c>
      <c r="H14" s="24">
        <v>1620.15</v>
      </c>
      <c r="I14" s="24">
        <v>1116.45</v>
      </c>
      <c r="J14" s="24">
        <v>652.78</v>
      </c>
      <c r="K14" s="24">
        <v>481.97</v>
      </c>
      <c r="L14" s="24">
        <v>469.73</v>
      </c>
      <c r="M14" s="24">
        <v>473.28</v>
      </c>
      <c r="N14" s="24">
        <v>618.48</v>
      </c>
    </row>
    <row r="15" spans="1:14" x14ac:dyDescent="0.3">
      <c r="B15" s="10" t="s">
        <v>14</v>
      </c>
      <c r="C15" s="24">
        <v>64.161289999999994</v>
      </c>
      <c r="D15" s="24">
        <v>85.8</v>
      </c>
      <c r="E15" s="24">
        <v>95.612903000000003</v>
      </c>
      <c r="F15" s="24">
        <v>94.741934999999998</v>
      </c>
      <c r="G15" s="24">
        <v>93.642857000000006</v>
      </c>
      <c r="H15" s="24">
        <v>76.612903000000003</v>
      </c>
      <c r="I15" s="24">
        <v>55.333333000000003</v>
      </c>
      <c r="J15" s="24">
        <v>42.709676999999999</v>
      </c>
      <c r="K15" s="24">
        <v>35.333333000000003</v>
      </c>
      <c r="L15" s="24">
        <v>27.032257999999999</v>
      </c>
      <c r="M15" s="24">
        <v>31.870967</v>
      </c>
      <c r="N15" s="24">
        <v>42</v>
      </c>
    </row>
    <row r="16" spans="1:14" x14ac:dyDescent="0.3">
      <c r="B16" s="10" t="s">
        <v>15</v>
      </c>
      <c r="C16" s="24">
        <v>10.1</v>
      </c>
      <c r="D16" s="24">
        <v>13.2</v>
      </c>
      <c r="E16" s="24">
        <v>17.559999999999999</v>
      </c>
      <c r="F16" s="24">
        <v>19</v>
      </c>
      <c r="G16" s="24">
        <v>19.899999999999999</v>
      </c>
      <c r="H16" s="24">
        <v>16.600000000000001</v>
      </c>
      <c r="I16" s="24">
        <v>11</v>
      </c>
      <c r="J16" s="24">
        <v>7</v>
      </c>
      <c r="K16" s="24">
        <v>5</v>
      </c>
      <c r="L16" s="24">
        <v>5</v>
      </c>
      <c r="M16" s="24">
        <v>6</v>
      </c>
      <c r="N16" s="24">
        <v>7</v>
      </c>
    </row>
    <row r="17" spans="2:14" x14ac:dyDescent="0.3">
      <c r="B17" s="10" t="s">
        <v>33</v>
      </c>
      <c r="C17" s="24">
        <v>926.30458199999998</v>
      </c>
      <c r="D17" s="24">
        <v>1062.0555320000001</v>
      </c>
      <c r="E17" s="24">
        <v>1184.9550389999999</v>
      </c>
      <c r="F17" s="24">
        <v>1251.947731</v>
      </c>
      <c r="G17" s="24">
        <v>1220.095141</v>
      </c>
      <c r="H17" s="24">
        <v>1040.677788</v>
      </c>
      <c r="I17" s="24">
        <v>918.67342900000006</v>
      </c>
      <c r="J17" s="24">
        <v>887.53424299999995</v>
      </c>
      <c r="K17" s="24">
        <v>906.201188</v>
      </c>
      <c r="L17" s="24">
        <v>946.26196000000004</v>
      </c>
      <c r="M17" s="24">
        <v>860.09374800000001</v>
      </c>
      <c r="N17" s="24">
        <v>942.80605100000002</v>
      </c>
    </row>
    <row r="18" spans="2:14" x14ac:dyDescent="0.3">
      <c r="B18" s="10" t="s">
        <v>16</v>
      </c>
      <c r="C18" s="24">
        <v>70.5</v>
      </c>
      <c r="D18" s="24">
        <v>77</v>
      </c>
      <c r="E18" s="24">
        <v>84</v>
      </c>
      <c r="F18" s="24">
        <v>123</v>
      </c>
      <c r="G18" s="24">
        <v>116</v>
      </c>
      <c r="H18" s="24">
        <v>91</v>
      </c>
      <c r="I18" s="24">
        <v>60</v>
      </c>
      <c r="J18" s="24">
        <v>50</v>
      </c>
      <c r="K18" s="24">
        <v>45</v>
      </c>
      <c r="L18" s="24">
        <v>45</v>
      </c>
      <c r="M18" s="24">
        <v>50</v>
      </c>
      <c r="N18" s="24">
        <v>55</v>
      </c>
    </row>
    <row r="19" spans="2:14" x14ac:dyDescent="0.3">
      <c r="B19" s="10" t="s">
        <v>17</v>
      </c>
      <c r="C19" s="24">
        <v>1129.3695990000001</v>
      </c>
      <c r="D19" s="24">
        <v>1748.397841</v>
      </c>
      <c r="E19" s="24">
        <v>1949.428705</v>
      </c>
      <c r="F19" s="24">
        <v>2158.9649129999998</v>
      </c>
      <c r="G19" s="24">
        <v>1894.7922590000001</v>
      </c>
      <c r="H19" s="24">
        <v>1620.3068800000001</v>
      </c>
      <c r="I19" s="24">
        <v>1141.033001</v>
      </c>
      <c r="J19" s="24">
        <v>857.7049902</v>
      </c>
      <c r="K19" s="24">
        <v>790.78110389999995</v>
      </c>
      <c r="L19" s="24">
        <v>619.60229509999999</v>
      </c>
      <c r="M19" s="24">
        <v>567.6730963</v>
      </c>
      <c r="N19" s="24">
        <v>737.90987670000004</v>
      </c>
    </row>
    <row r="20" spans="2:14" x14ac:dyDescent="0.3">
      <c r="B20" s="10" t="s">
        <v>54</v>
      </c>
      <c r="C20" s="24">
        <v>94.737545359999999</v>
      </c>
      <c r="D20" s="24">
        <v>152.07352409999999</v>
      </c>
      <c r="E20" s="24">
        <v>171.17054060000001</v>
      </c>
      <c r="F20" s="24">
        <v>149.910394</v>
      </c>
      <c r="G20" s="24">
        <v>128.8052174</v>
      </c>
      <c r="H20" s="24">
        <v>109.9262514</v>
      </c>
      <c r="I20" s="24">
        <v>76.343178829999999</v>
      </c>
      <c r="J20" s="24">
        <v>60.143623609999999</v>
      </c>
      <c r="K20" s="24">
        <v>53.221651960000003</v>
      </c>
      <c r="L20" s="24">
        <v>38.851157499999999</v>
      </c>
      <c r="M20" s="24">
        <v>34.761434180000002</v>
      </c>
      <c r="N20" s="24">
        <v>44.069873899999997</v>
      </c>
    </row>
    <row r="21" spans="2:14" x14ac:dyDescent="0.3">
      <c r="B21" s="10" t="s">
        <v>20</v>
      </c>
      <c r="C21" s="24">
        <v>181.25916000000001</v>
      </c>
      <c r="D21" s="24">
        <v>220.454049</v>
      </c>
      <c r="E21" s="24">
        <v>248.08658800000001</v>
      </c>
      <c r="F21" s="24">
        <v>297.36752999999999</v>
      </c>
      <c r="G21" s="24">
        <v>257.05798900000002</v>
      </c>
      <c r="H21" s="24">
        <v>221.695031</v>
      </c>
      <c r="I21" s="24">
        <v>152.02108899999999</v>
      </c>
      <c r="J21" s="24">
        <v>164.204442</v>
      </c>
      <c r="K21" s="24">
        <v>191.12908400000001</v>
      </c>
      <c r="L21" s="24">
        <v>233.23789500000001</v>
      </c>
      <c r="M21" s="24">
        <v>187.739769</v>
      </c>
      <c r="N21" s="24">
        <v>188.34295399999999</v>
      </c>
    </row>
    <row r="22" spans="2:14" x14ac:dyDescent="0.3">
      <c r="B22" s="10" t="s">
        <v>9</v>
      </c>
      <c r="C22" s="24">
        <v>83.512067999999999</v>
      </c>
      <c r="D22" s="24">
        <v>109.402073</v>
      </c>
      <c r="E22" s="24">
        <v>111.75453899999999</v>
      </c>
      <c r="F22" s="24">
        <v>116.324217</v>
      </c>
      <c r="G22" s="24">
        <v>102.954334</v>
      </c>
      <c r="H22" s="24">
        <v>102.37033099999999</v>
      </c>
      <c r="I22" s="24">
        <v>72.390075999999993</v>
      </c>
      <c r="J22" s="24">
        <v>59.106340000000003</v>
      </c>
      <c r="K22" s="24">
        <v>52.774897000000003</v>
      </c>
      <c r="L22" s="24">
        <v>57.797224</v>
      </c>
      <c r="M22" s="24">
        <v>56.492055999999998</v>
      </c>
      <c r="N22" s="24">
        <v>63.293129</v>
      </c>
    </row>
    <row r="23" spans="2:14" x14ac:dyDescent="0.3">
      <c r="B23" s="10" t="s">
        <v>21</v>
      </c>
      <c r="C23" s="24">
        <v>317.8</v>
      </c>
      <c r="D23" s="24">
        <v>438.3</v>
      </c>
      <c r="E23" s="24">
        <v>528.6</v>
      </c>
      <c r="F23" s="24">
        <v>569.20000000000005</v>
      </c>
      <c r="G23" s="24">
        <v>497.3</v>
      </c>
      <c r="H23" s="24">
        <v>416.7</v>
      </c>
      <c r="I23" s="24">
        <v>335</v>
      </c>
      <c r="J23" s="24">
        <v>213.2</v>
      </c>
      <c r="K23" s="24">
        <v>151.19999999999999</v>
      </c>
      <c r="L23" s="24">
        <v>152.69999999999999</v>
      </c>
      <c r="M23" s="24">
        <v>147.9</v>
      </c>
      <c r="N23" s="24">
        <v>174.4</v>
      </c>
    </row>
    <row r="24" spans="2:14" x14ac:dyDescent="0.3">
      <c r="B24" s="10" t="s">
        <v>22</v>
      </c>
      <c r="C24" s="24">
        <v>147.5</v>
      </c>
      <c r="D24" s="24">
        <v>153.4</v>
      </c>
      <c r="E24" s="24">
        <v>194</v>
      </c>
      <c r="F24" s="24">
        <v>191.4</v>
      </c>
      <c r="G24" s="24">
        <v>224.9</v>
      </c>
      <c r="H24" s="24">
        <v>192.8</v>
      </c>
      <c r="I24" s="24">
        <v>176.3</v>
      </c>
      <c r="J24" s="24">
        <v>157.30000000000001</v>
      </c>
      <c r="K24" s="24">
        <v>166.8</v>
      </c>
      <c r="L24" s="24">
        <v>142</v>
      </c>
      <c r="M24" s="24">
        <v>130.4</v>
      </c>
      <c r="N24" s="24">
        <v>148.19999999999999</v>
      </c>
    </row>
    <row r="25" spans="2:14" x14ac:dyDescent="0.3">
      <c r="B25" s="10" t="s">
        <v>23</v>
      </c>
      <c r="C25" s="24">
        <v>1739.956457</v>
      </c>
      <c r="D25" s="24">
        <v>2624.1914959999999</v>
      </c>
      <c r="E25" s="24">
        <v>2946.2402200000001</v>
      </c>
      <c r="F25" s="24">
        <v>3315.6761390000001</v>
      </c>
      <c r="G25" s="24">
        <v>3070.6139039999998</v>
      </c>
      <c r="H25" s="24">
        <v>2496.9193340000002</v>
      </c>
      <c r="I25" s="24">
        <v>1811.9596799999999</v>
      </c>
      <c r="J25" s="24">
        <v>1494.896598</v>
      </c>
      <c r="K25" s="24">
        <v>1463.6379939999999</v>
      </c>
      <c r="L25" s="24">
        <v>1554.0002529999999</v>
      </c>
      <c r="M25" s="24">
        <v>1348.1176720000001</v>
      </c>
      <c r="N25" s="24">
        <v>1626.3207170000001</v>
      </c>
    </row>
    <row r="26" spans="2:14" x14ac:dyDescent="0.3">
      <c r="B26" s="10" t="s">
        <v>25</v>
      </c>
      <c r="C26" s="24">
        <v>65.11</v>
      </c>
      <c r="D26" s="24">
        <v>75.010000000000005</v>
      </c>
      <c r="E26" s="24">
        <v>76.02</v>
      </c>
      <c r="F26" s="24">
        <v>76.3</v>
      </c>
      <c r="G26" s="24">
        <v>78.510000000000005</v>
      </c>
      <c r="H26" s="24">
        <v>66.180000000000007</v>
      </c>
      <c r="I26" s="24">
        <v>60.01</v>
      </c>
      <c r="J26" s="24">
        <v>56.11</v>
      </c>
      <c r="K26" s="24">
        <v>57.28</v>
      </c>
      <c r="L26" s="24">
        <v>42.64</v>
      </c>
      <c r="M26" s="24">
        <v>43.54</v>
      </c>
      <c r="N26" s="24">
        <v>58.66</v>
      </c>
    </row>
    <row r="27" spans="2:14" x14ac:dyDescent="0.3">
      <c r="B27" s="10" t="s">
        <v>55</v>
      </c>
      <c r="C27" s="24">
        <v>22.67</v>
      </c>
      <c r="D27" s="24">
        <v>31.27</v>
      </c>
      <c r="E27" s="24">
        <v>30.9</v>
      </c>
      <c r="F27" s="24">
        <v>38.979999999999997</v>
      </c>
      <c r="G27" s="24">
        <v>34.36</v>
      </c>
      <c r="H27" s="24">
        <v>30.1</v>
      </c>
      <c r="I27" s="24">
        <v>22.72</v>
      </c>
      <c r="J27" s="24">
        <v>19.53</v>
      </c>
      <c r="K27" s="24">
        <v>14.39</v>
      </c>
      <c r="L27" s="24">
        <v>13.48</v>
      </c>
      <c r="M27" s="24">
        <v>11.79</v>
      </c>
      <c r="N27" s="24">
        <v>15.37</v>
      </c>
    </row>
    <row r="28" spans="2:14" x14ac:dyDescent="0.3">
      <c r="B28" s="10" t="s">
        <v>24</v>
      </c>
      <c r="C28" s="24">
        <v>27.62219</v>
      </c>
      <c r="D28" s="24">
        <v>38.08155</v>
      </c>
      <c r="E28" s="24">
        <v>48.500219999999999</v>
      </c>
      <c r="F28" s="24">
        <v>52.41901</v>
      </c>
      <c r="G28" s="24">
        <v>48.485250000000001</v>
      </c>
      <c r="H28" s="24">
        <v>41.042360000000002</v>
      </c>
      <c r="I28" s="24">
        <v>27.224679999999999</v>
      </c>
      <c r="J28" s="24">
        <v>18.508870000000002</v>
      </c>
      <c r="K28" s="24">
        <v>17.901620000000001</v>
      </c>
      <c r="L28" s="24">
        <v>15.601279999999999</v>
      </c>
      <c r="M28" s="24">
        <v>19.35247</v>
      </c>
      <c r="N28" s="24">
        <v>23.8445</v>
      </c>
    </row>
    <row r="29" spans="2:14" x14ac:dyDescent="0.3">
      <c r="B29" s="10" t="s">
        <v>56</v>
      </c>
      <c r="C29" s="24">
        <v>8.51</v>
      </c>
      <c r="D29" s="24">
        <v>12.31</v>
      </c>
      <c r="E29" s="24">
        <v>13.61</v>
      </c>
      <c r="F29" s="24">
        <v>15.21</v>
      </c>
      <c r="G29" s="24">
        <v>15.9</v>
      </c>
      <c r="H29" s="24">
        <v>13.95</v>
      </c>
      <c r="I29" s="24">
        <v>10.34</v>
      </c>
      <c r="J29" s="24">
        <v>4.76</v>
      </c>
      <c r="K29" s="24">
        <v>7.21</v>
      </c>
      <c r="L29" s="24">
        <v>6.67</v>
      </c>
      <c r="M29" s="24">
        <v>7.15</v>
      </c>
      <c r="N29" s="24">
        <v>7.24</v>
      </c>
    </row>
    <row r="30" spans="2:14" x14ac:dyDescent="0.3">
      <c r="B30" s="10" t="s">
        <v>26</v>
      </c>
      <c r="C30" s="24">
        <v>998.36127199999999</v>
      </c>
      <c r="D30" s="24">
        <v>1276.482501</v>
      </c>
      <c r="E30" s="24">
        <v>1394.810733</v>
      </c>
      <c r="F30" s="24">
        <v>1569.893967</v>
      </c>
      <c r="G30" s="24">
        <v>1456.98659</v>
      </c>
      <c r="H30" s="24">
        <v>1279.9622629999999</v>
      </c>
      <c r="I30" s="24">
        <v>990.1</v>
      </c>
      <c r="J30" s="24">
        <v>877.4</v>
      </c>
      <c r="K30" s="24">
        <v>733.68</v>
      </c>
      <c r="L30" s="24">
        <v>740.62</v>
      </c>
      <c r="M30" s="24">
        <v>707.89</v>
      </c>
      <c r="N30" s="24">
        <v>788.31</v>
      </c>
    </row>
    <row r="31" spans="2:14" x14ac:dyDescent="0.3">
      <c r="B31" s="10" t="s">
        <v>27</v>
      </c>
      <c r="C31" s="24">
        <v>537.42929800000002</v>
      </c>
      <c r="D31" s="24">
        <v>650.61371399999996</v>
      </c>
      <c r="E31" s="24">
        <v>780.88083600000004</v>
      </c>
      <c r="F31" s="24">
        <v>743.02204099999994</v>
      </c>
      <c r="G31" s="24">
        <v>678.16151100000002</v>
      </c>
      <c r="H31" s="24">
        <v>605.78276400000004</v>
      </c>
      <c r="I31" s="24">
        <v>550.50476200000003</v>
      </c>
      <c r="J31" s="24">
        <v>497.02031199999999</v>
      </c>
      <c r="K31" s="24">
        <v>445.38770499999998</v>
      </c>
      <c r="L31" s="24">
        <v>456.134612</v>
      </c>
      <c r="M31" s="24">
        <v>467.51406400000002</v>
      </c>
      <c r="N31" s="24">
        <v>489.98921999999999</v>
      </c>
    </row>
    <row r="32" spans="2:14" x14ac:dyDescent="0.3">
      <c r="B32" s="10" t="s">
        <v>28</v>
      </c>
      <c r="C32" s="24">
        <v>186.19</v>
      </c>
      <c r="D32" s="24">
        <v>184.6</v>
      </c>
      <c r="E32" s="24">
        <v>160.75</v>
      </c>
      <c r="F32" s="24">
        <v>178.71</v>
      </c>
      <c r="G32" s="24">
        <v>167.79</v>
      </c>
      <c r="H32" s="24">
        <v>160.03</v>
      </c>
      <c r="I32" s="24">
        <v>155.44</v>
      </c>
      <c r="J32" s="24">
        <v>150.4</v>
      </c>
      <c r="K32" s="24">
        <v>178.56</v>
      </c>
      <c r="L32" s="24">
        <v>193.36</v>
      </c>
      <c r="M32" s="24">
        <v>191.2</v>
      </c>
      <c r="N32" s="24">
        <v>196.62</v>
      </c>
    </row>
    <row r="33" spans="2:14" x14ac:dyDescent="0.3">
      <c r="B33" s="10" t="s">
        <v>29</v>
      </c>
      <c r="C33" s="24">
        <v>295</v>
      </c>
      <c r="D33" s="24">
        <v>370</v>
      </c>
      <c r="E33" s="24">
        <v>480</v>
      </c>
      <c r="F33" s="24">
        <v>530</v>
      </c>
      <c r="G33" s="24">
        <v>450</v>
      </c>
      <c r="H33" s="24">
        <v>380</v>
      </c>
      <c r="I33" s="24">
        <v>340</v>
      </c>
      <c r="J33" s="24">
        <v>185</v>
      </c>
      <c r="K33" s="24">
        <v>160</v>
      </c>
      <c r="L33" s="24">
        <v>155</v>
      </c>
      <c r="M33" s="24">
        <v>155</v>
      </c>
      <c r="N33" s="24">
        <v>185</v>
      </c>
    </row>
    <row r="34" spans="2:14" x14ac:dyDescent="0.3">
      <c r="B34" s="10" t="s">
        <v>30</v>
      </c>
      <c r="C34" s="24">
        <v>61.63</v>
      </c>
      <c r="D34" s="24">
        <v>61.63</v>
      </c>
      <c r="E34" s="24">
        <v>61.63</v>
      </c>
      <c r="F34" s="24">
        <v>61.63</v>
      </c>
      <c r="G34" s="24">
        <v>61.63</v>
      </c>
      <c r="H34" s="24">
        <v>61.63</v>
      </c>
      <c r="I34" s="24">
        <v>33.04</v>
      </c>
      <c r="J34" s="24">
        <v>33.04</v>
      </c>
      <c r="K34" s="24">
        <v>33.04</v>
      </c>
      <c r="L34" s="24">
        <v>33.04</v>
      </c>
      <c r="M34" s="24">
        <v>33.04</v>
      </c>
      <c r="N34" s="24">
        <v>33.04</v>
      </c>
    </row>
    <row r="35" spans="2:14" x14ac:dyDescent="0.3">
      <c r="B35" s="10" t="s">
        <v>34</v>
      </c>
      <c r="C35" s="24">
        <v>20.568224000000001</v>
      </c>
      <c r="D35" s="24">
        <v>22.982723</v>
      </c>
      <c r="E35" s="24">
        <v>25.608865999999999</v>
      </c>
      <c r="F35" s="24">
        <v>31.586611999999999</v>
      </c>
      <c r="G35" s="24">
        <v>28.614052999999998</v>
      </c>
      <c r="H35" s="24">
        <v>22.887557999999999</v>
      </c>
      <c r="I35" s="24">
        <v>19.274356999999998</v>
      </c>
      <c r="J35" s="24">
        <v>17.200647</v>
      </c>
      <c r="K35" s="24">
        <v>16.116562999999999</v>
      </c>
      <c r="L35" s="24">
        <v>15.006848</v>
      </c>
      <c r="M35" s="24">
        <v>16.758459999999999</v>
      </c>
      <c r="N35" s="24">
        <v>18.166878000000001</v>
      </c>
    </row>
    <row r="36" spans="2:14" x14ac:dyDescent="0.3">
      <c r="B36" s="10" t="s">
        <v>32</v>
      </c>
      <c r="C36" s="24">
        <v>27</v>
      </c>
      <c r="D36" s="24">
        <v>35.299999999999997</v>
      </c>
      <c r="E36" s="24">
        <v>37.700000000000003</v>
      </c>
      <c r="F36" s="24">
        <v>40</v>
      </c>
      <c r="G36" s="24">
        <v>36.6</v>
      </c>
      <c r="H36" s="24">
        <v>34</v>
      </c>
      <c r="I36" s="24">
        <v>28.5</v>
      </c>
      <c r="J36" s="24">
        <v>23.2</v>
      </c>
      <c r="K36" s="24">
        <v>19.600000000000001</v>
      </c>
      <c r="L36" s="24">
        <v>16.899999999999999</v>
      </c>
      <c r="M36" s="24">
        <v>16.600000000000001</v>
      </c>
      <c r="N36" s="24">
        <v>18.899999999999999</v>
      </c>
    </row>
    <row r="37" spans="2:14" x14ac:dyDescent="0.3">
      <c r="B37" s="10" t="s">
        <v>31</v>
      </c>
      <c r="C37" s="24">
        <v>135.84</v>
      </c>
      <c r="D37" s="24">
        <v>176.81</v>
      </c>
      <c r="E37" s="24">
        <v>218.79</v>
      </c>
      <c r="F37" s="24">
        <v>234.72</v>
      </c>
      <c r="G37" s="24">
        <v>206.85</v>
      </c>
      <c r="H37" s="24">
        <v>170.79</v>
      </c>
      <c r="I37" s="24">
        <v>131.471</v>
      </c>
      <c r="J37" s="24">
        <v>90.632000000000005</v>
      </c>
      <c r="K37" s="24">
        <v>75.727000000000004</v>
      </c>
      <c r="L37" s="24">
        <v>70.771000000000001</v>
      </c>
      <c r="M37" s="24">
        <v>68.415999999999997</v>
      </c>
      <c r="N37" s="24">
        <v>84.001000000000005</v>
      </c>
    </row>
    <row r="38" spans="2:14" x14ac:dyDescent="0.3">
      <c r="B38" s="10" t="s">
        <v>77</v>
      </c>
      <c r="C38" s="24">
        <v>345</v>
      </c>
      <c r="D38" s="24">
        <v>345</v>
      </c>
      <c r="E38" s="24">
        <v>345</v>
      </c>
      <c r="F38" s="24">
        <v>345</v>
      </c>
      <c r="G38" s="24">
        <v>345</v>
      </c>
      <c r="H38" s="24">
        <v>345</v>
      </c>
      <c r="I38" s="24">
        <v>345</v>
      </c>
      <c r="J38" s="24">
        <v>345</v>
      </c>
      <c r="K38" s="24">
        <v>345</v>
      </c>
      <c r="L38" s="24">
        <v>345</v>
      </c>
      <c r="M38" s="24">
        <v>345</v>
      </c>
      <c r="N38" s="24">
        <v>345</v>
      </c>
    </row>
    <row r="39" spans="2:14" x14ac:dyDescent="0.3">
      <c r="B39" s="10" t="s">
        <v>35</v>
      </c>
      <c r="C39" s="24">
        <v>1907.1</v>
      </c>
      <c r="D39" s="24">
        <v>2582.67</v>
      </c>
      <c r="E39" s="24">
        <v>2893.56</v>
      </c>
      <c r="F39" s="24">
        <v>3094.55</v>
      </c>
      <c r="G39" s="24">
        <v>3061.75</v>
      </c>
      <c r="H39" s="24">
        <v>2691.94</v>
      </c>
      <c r="I39" s="24">
        <v>2085.89</v>
      </c>
      <c r="J39" s="24">
        <v>1567.25</v>
      </c>
      <c r="K39" s="24">
        <v>1246.5999999999999</v>
      </c>
      <c r="L39" s="24">
        <v>1189.0899999999999</v>
      </c>
      <c r="M39" s="24">
        <v>1173.58</v>
      </c>
      <c r="N39" s="24">
        <v>1334.55</v>
      </c>
    </row>
    <row r="40" spans="2:14" x14ac:dyDescent="0.3">
      <c r="B40" s="37" t="s">
        <v>57</v>
      </c>
      <c r="C40" s="24">
        <v>42.52</v>
      </c>
      <c r="D40" s="24">
        <v>48.97</v>
      </c>
      <c r="E40" s="24">
        <v>48.73</v>
      </c>
      <c r="F40" s="24">
        <v>58.25</v>
      </c>
      <c r="G40" s="24">
        <v>52.33</v>
      </c>
      <c r="H40" s="24">
        <v>52.34</v>
      </c>
      <c r="I40" s="24">
        <v>48.88</v>
      </c>
      <c r="J40" s="24">
        <v>46.26</v>
      </c>
      <c r="K40" s="24">
        <v>42.58</v>
      </c>
      <c r="L40" s="24">
        <v>29.03</v>
      </c>
      <c r="M40" s="24">
        <v>28.18</v>
      </c>
      <c r="N40" s="24">
        <v>36.39</v>
      </c>
    </row>
    <row r="41" spans="2:14" x14ac:dyDescent="0.3">
      <c r="B41" s="25" t="s">
        <v>46</v>
      </c>
      <c r="C41" s="26">
        <f>SUM(Demand_per_country[OCT])</f>
        <v>12886.460150760002</v>
      </c>
      <c r="D41" s="26">
        <f>SUM(Demand_per_country[NOV])</f>
        <v>17514.928994009999</v>
      </c>
      <c r="E41" s="26">
        <f>SUM(Demand_per_country[DEC])</f>
        <v>19753.401096000005</v>
      </c>
      <c r="F41" s="26">
        <f>SUM(Demand_per_country[JAN])</f>
        <v>20807.373402100002</v>
      </c>
      <c r="G41" s="26">
        <f>SUM(Demand_per_country[FEB])</f>
        <v>20678.565410300002</v>
      </c>
      <c r="H41" s="26">
        <f>SUM(Demand_per_country[MAR])</f>
        <v>17695.961969930002</v>
      </c>
      <c r="I41" s="26">
        <f>SUM(Demand_per_country[APR])</f>
        <v>13620.4043408</v>
      </c>
      <c r="J41" s="26">
        <f>SUM(Demand_per_country[MAY])</f>
        <v>10702.57425311</v>
      </c>
      <c r="K41" s="26">
        <f>SUM(Demand_per_country[JUN])</f>
        <v>9560.8247322099996</v>
      </c>
      <c r="L41" s="26">
        <f>SUM(Demand_per_country[JUL])</f>
        <v>9426.4371174099997</v>
      </c>
      <c r="M41" s="26">
        <f>SUM(Demand_per_country[AUG])</f>
        <v>8964.0786399600001</v>
      </c>
      <c r="N41" s="26">
        <f>SUM(Demand_per_country[SEP])</f>
        <v>10285.823956349997</v>
      </c>
    </row>
    <row r="43" spans="2:14" x14ac:dyDescent="0.3">
      <c r="B43" s="36" t="s">
        <v>60</v>
      </c>
      <c r="C43" s="36"/>
      <c r="D43" s="36"/>
      <c r="E43" s="36"/>
      <c r="F43" s="36"/>
    </row>
    <row r="44" spans="2:14" x14ac:dyDescent="0.3">
      <c r="B44" s="7" t="s">
        <v>65</v>
      </c>
      <c r="C44" s="10"/>
      <c r="D44" s="10"/>
      <c r="E44" s="1"/>
      <c r="F44" s="10"/>
    </row>
    <row r="45" spans="2:14" x14ac:dyDescent="0.3">
      <c r="B45" s="7" t="s">
        <v>63</v>
      </c>
      <c r="C45" s="10"/>
      <c r="D45" s="10"/>
      <c r="E45" s="1"/>
      <c r="F45" s="10"/>
    </row>
    <row r="46" spans="2:14" x14ac:dyDescent="0.3">
      <c r="B46" s="7" t="s">
        <v>78</v>
      </c>
      <c r="C46" s="10"/>
      <c r="D46" s="10"/>
      <c r="E46" s="1"/>
      <c r="F46" s="10"/>
    </row>
    <row r="47" spans="2:14" x14ac:dyDescent="0.3">
      <c r="B47" s="7" t="s">
        <v>61</v>
      </c>
      <c r="C47" s="10"/>
      <c r="D47" s="10"/>
      <c r="E47" s="1"/>
      <c r="F47" s="10"/>
    </row>
  </sheetData>
  <mergeCells count="1">
    <mergeCell ref="B43:F43"/>
  </mergeCells>
  <phoneticPr fontId="1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ee97b4-73a0-450c-8517-7d8a14946e68" xsi:nil="true"/>
    <lcf76f155ced4ddcb4097134ff3c332f xmlns="660daea1-89f2-4198-b72b-53d8a9749dfb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k G y Q T D W N N B + o A A A A + A A A A B I A H A B D b 2 5 m a W c v U G F j a 2 F n Z S 5 4 b W w g o h g A K K A U A A A A A A A A A A A A A A A A A A A A A A A A A A A A h Y / R C o I w G I V f R X b v N p d C y O + E u u g m I Q i i 2 z G X j n S G m 8 1 3 6 6 J H 6 h U S y u q u y 3 P 4 D n z n c b t D P r Z N c F W 9 1 Z 3 J U I Q p C p S R X a l N l a H B n c I l y j n s h D y L S g U T b G w 6 W p 2 h 2 r l L S o j 3 H v s F 7 v q K M E o j c i y 2 e 1 m r V o T a W C e M V O i z K v + v E I f D S 4 Y z n C Q 4 o R H F c c y A z D U U 2 n w R N h l j C u S n h P X Q u K F X X J l w s w I y R y D v F / w J U E s D B B Q A A g A I A J B s k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b J B M K I p H u A 4 A A A A R A A A A E w A c A E Z v c m 1 1 b G F z L 1 N l Y 3 R p b 2 4 x L m 0 g o h g A K K A U A A A A A A A A A A A A A A A A A A A A A A A A A A A A K 0 5 N L s n M z 1 M I h t C G 1 g B Q S w E C L Q A U A A I A C A C Q b J B M N Y 0 0 H 6 g A A A D 4 A A A A E g A A A A A A A A A A A A A A A A A A A A A A Q 2 9 u Z m l n L 1 B h Y 2 t h Z 2 U u e G 1 s U E s B A i 0 A F A A C A A g A k G y Q T A / K 6 a u k A A A A 6 Q A A A B M A A A A A A A A A A A A A A A A A 9 A A A A F t D b 2 5 0 Z W 5 0 X 1 R 5 c G V z X S 5 4 b W x Q S w E C L Q A U A A I A C A C Q b J B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9 s 3 Y g r Q D k e L e K C j 5 9 S i k Q A A A A A C A A A A A A A D Z g A A w A A A A B A A A A D G L 4 q f N e I m o v N S l Q q K C o h m A A A A A A S A A A C g A A A A E A A A A E 2 X E Z 0 + Q T J g + S F s U / l 1 7 G B Q A A A A 1 l 3 Q h h M 5 r U x k L 6 m I N g j 3 k E Z H I Y 1 L n w q A j q F m W 0 u E i G m k / g d w 8 D V F F 8 C 5 E p k w P n D S m J A J p C H + Y c S 4 a X g D Q d B Y Z T S 4 l e 5 + Y r t O V 9 w b p J b P J u 4 U A A A A s O U m 9 Q K I Z H p I G 8 l y I l X u 1 R 8 4 v k Y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95299129C14C87594CD1E1DE1FF2" ma:contentTypeVersion="16" ma:contentTypeDescription="Create a new document." ma:contentTypeScope="" ma:versionID="9fec07b2e0d590f4726259168089af8a">
  <xsd:schema xmlns:xsd="http://www.w3.org/2001/XMLSchema" xmlns:xs="http://www.w3.org/2001/XMLSchema" xmlns:p="http://schemas.microsoft.com/office/2006/metadata/properties" xmlns:ns2="660daea1-89f2-4198-b72b-53d8a9749dfb" xmlns:ns3="37ee97b4-73a0-450c-8517-7d8a14946e68" targetNamespace="http://schemas.microsoft.com/office/2006/metadata/properties" ma:root="true" ma:fieldsID="cf85906d18422bc36d7c09da1aa5e21b" ns2:_="" ns3:_="">
    <xsd:import namespace="660daea1-89f2-4198-b72b-53d8a9749dfb"/>
    <xsd:import namespace="37ee97b4-73a0-450c-8517-7d8a14946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daea1-89f2-4198-b72b-53d8a9749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f341b7-1cc6-4f7d-a23c-d8e53df16c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e97b4-73a0-450c-8517-7d8a14946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895ba9-6df1-46f9-870e-05eb7a12a4ff}" ma:internalName="TaxCatchAll" ma:showField="CatchAllData" ma:web="37ee97b4-73a0-450c-8517-7d8a14946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A1746-3B62-45F7-93CD-E55C58E3BEBE}">
  <ds:schemaRefs>
    <ds:schemaRef ds:uri="http://schemas.microsoft.com/office/2006/metadata/properties"/>
    <ds:schemaRef ds:uri="http://schemas.microsoft.com/office/infopath/2007/PartnerControls"/>
    <ds:schemaRef ds:uri="37ee97b4-73a0-450c-8517-7d8a14946e68"/>
    <ds:schemaRef ds:uri="660daea1-89f2-4198-b72b-53d8a9749dfb"/>
  </ds:schemaRefs>
</ds:datastoreItem>
</file>

<file path=customXml/itemProps2.xml><?xml version="1.0" encoding="utf-8"?>
<ds:datastoreItem xmlns:ds="http://schemas.openxmlformats.org/officeDocument/2006/customXml" ds:itemID="{B2AF0248-0AA6-4D3B-97C4-A55B751AB79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BFA74B1-962C-4E58-907F-123B856CB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daea1-89f2-4198-b72b-53d8a9749dfb"/>
    <ds:schemaRef ds:uri="37ee97b4-73a0-450c-8517-7d8a14946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1A3869-C810-444E-8548-422607EC4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Storage curves from GSE</vt:lpstr>
      <vt:lpstr>Monthly National Prod</vt:lpstr>
      <vt:lpstr>Monthly Total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Romero</dc:creator>
  <cp:lastModifiedBy>Jacques Reberol</cp:lastModifiedBy>
  <dcterms:created xsi:type="dcterms:W3CDTF">2018-04-16T11:27:16Z</dcterms:created>
  <dcterms:modified xsi:type="dcterms:W3CDTF">2022-07-28T10:15:08Z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0x010100098595299129C14C87594CD1E1DE1FF2</vt:lpwstr>
  </property>
  <property fmtid="{D5CDD505-2E9C-101B-9397-08002B2CF9AE}" pid="3" name="Order">
    <vt:r8>21873800</vt:r8>
  </property>
  <property fmtid="{D5CDD505-2E9C-101B-9397-08002B2CF9AE}" pid="4" name="MediaServiceImageTags">
    <vt:lpwstr/>
  </property>
</Properties>
</file>