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5240" windowHeight="7965" tabRatio="805"/>
  </bookViews>
  <sheets>
    <sheet name="Assumptions" sheetId="20" r:id="rId1"/>
    <sheet name="Parameters" sheetId="1" r:id="rId2"/>
    <sheet name="Individ shippers + allocations" sheetId="4" r:id="rId3"/>
    <sheet name="Aggregated bids" sheetId="2" r:id="rId4"/>
    <sheet name="S 1" sheetId="5" r:id="rId5"/>
    <sheet name="S 2" sheetId="23" r:id="rId6"/>
    <sheet name="S 3" sheetId="22" r:id="rId7"/>
    <sheet name="S 4" sheetId="14" r:id="rId8"/>
    <sheet name="S 5" sheetId="16" r:id="rId9"/>
    <sheet name="S 6" sheetId="18" r:id="rId10"/>
    <sheet name="S 7" sheetId="19" r:id="rId11"/>
    <sheet name="S 8" sheetId="17" r:id="rId12"/>
  </sheets>
  <definedNames>
    <definedName name="_xlnm.Print_Titles" localSheetId="2">'Individ shippers + allocations'!$2:$3</definedName>
  </definedNames>
  <calcPr calcId="145621"/>
</workbook>
</file>

<file path=xl/calcChain.xml><?xml version="1.0" encoding="utf-8"?>
<calcChain xmlns="http://schemas.openxmlformats.org/spreadsheetml/2006/main">
  <c r="AU56" i="4" l="1"/>
  <c r="AU43" i="4"/>
  <c r="AU30" i="4"/>
  <c r="AU17" i="4"/>
  <c r="W56" i="4" l="1"/>
  <c r="W43" i="4"/>
  <c r="W30" i="4"/>
  <c r="W17" i="4"/>
  <c r="S25" i="17" l="1"/>
  <c r="S24" i="17"/>
  <c r="S23" i="17"/>
  <c r="S22" i="17"/>
  <c r="S21" i="17"/>
  <c r="S20" i="17"/>
  <c r="S19" i="17"/>
  <c r="S18" i="17"/>
  <c r="S25" i="19"/>
  <c r="S24" i="19"/>
  <c r="S23" i="19"/>
  <c r="S22" i="19"/>
  <c r="S21" i="19"/>
  <c r="S20" i="19"/>
  <c r="S19" i="19"/>
  <c r="S18" i="19"/>
  <c r="S25" i="18"/>
  <c r="S24" i="18"/>
  <c r="S23" i="18"/>
  <c r="S22" i="18"/>
  <c r="S21" i="18"/>
  <c r="S20" i="18"/>
  <c r="S19" i="18"/>
  <c r="S18" i="18"/>
  <c r="S25" i="16"/>
  <c r="S24" i="16"/>
  <c r="S23" i="16"/>
  <c r="S22" i="16"/>
  <c r="S21" i="16"/>
  <c r="S20" i="16"/>
  <c r="S19" i="16"/>
  <c r="S18" i="16"/>
  <c r="S25" i="14"/>
  <c r="S24" i="14"/>
  <c r="S23" i="14"/>
  <c r="S22" i="14"/>
  <c r="S21" i="14"/>
  <c r="S20" i="14"/>
  <c r="S19" i="14"/>
  <c r="S18" i="14"/>
  <c r="S25" i="22"/>
  <c r="S24" i="22"/>
  <c r="S23" i="22"/>
  <c r="S22" i="22"/>
  <c r="S21" i="22"/>
  <c r="S20" i="22"/>
  <c r="S19" i="22"/>
  <c r="S18" i="22"/>
  <c r="S25" i="23"/>
  <c r="S24" i="23"/>
  <c r="S23" i="23"/>
  <c r="S22" i="23"/>
  <c r="S21" i="23"/>
  <c r="S20" i="23"/>
  <c r="S19" i="23"/>
  <c r="S18" i="23"/>
  <c r="AC47" i="4" l="1"/>
  <c r="AD47" i="4"/>
  <c r="AC48" i="4"/>
  <c r="AD48" i="4"/>
  <c r="AC49" i="4"/>
  <c r="AD49" i="4"/>
  <c r="AC50" i="4"/>
  <c r="AD50" i="4"/>
  <c r="AC51" i="4"/>
  <c r="AD51" i="4"/>
  <c r="AC52" i="4"/>
  <c r="AD52" i="4"/>
  <c r="AC53" i="4"/>
  <c r="AD53" i="4"/>
  <c r="AC54" i="4"/>
  <c r="AD54" i="4"/>
  <c r="AC55" i="4"/>
  <c r="AD55" i="4"/>
  <c r="AD46" i="4"/>
  <c r="AC46" i="4"/>
  <c r="AC34" i="4"/>
  <c r="AD34" i="4"/>
  <c r="AC35" i="4"/>
  <c r="AD35" i="4"/>
  <c r="AC36" i="4"/>
  <c r="AD36" i="4"/>
  <c r="AC37" i="4"/>
  <c r="AD37" i="4"/>
  <c r="AC38" i="4"/>
  <c r="AD38" i="4"/>
  <c r="AC39" i="4"/>
  <c r="AD39" i="4"/>
  <c r="AC40" i="4"/>
  <c r="AD40" i="4"/>
  <c r="AC41" i="4"/>
  <c r="AD41" i="4"/>
  <c r="AC42" i="4"/>
  <c r="AD42" i="4"/>
  <c r="AD33" i="4"/>
  <c r="AC33" i="4"/>
  <c r="AC21" i="4"/>
  <c r="AD21" i="4"/>
  <c r="AC22" i="4"/>
  <c r="AD22" i="4"/>
  <c r="AC23" i="4"/>
  <c r="AD23" i="4"/>
  <c r="AC24" i="4"/>
  <c r="AD24" i="4"/>
  <c r="AC25" i="4"/>
  <c r="AD25" i="4"/>
  <c r="AC26" i="4"/>
  <c r="AD26" i="4"/>
  <c r="AC27" i="4"/>
  <c r="AD27" i="4"/>
  <c r="AC28" i="4"/>
  <c r="AD28" i="4"/>
  <c r="AC29" i="4"/>
  <c r="AD29" i="4"/>
  <c r="AD20" i="4"/>
  <c r="AC20" i="4"/>
  <c r="AC8" i="4"/>
  <c r="AD8" i="4"/>
  <c r="AC9" i="4"/>
  <c r="AD9" i="4"/>
  <c r="AC10" i="4"/>
  <c r="AD10" i="4"/>
  <c r="AC11" i="4"/>
  <c r="AD11" i="4"/>
  <c r="AC12" i="4"/>
  <c r="AD12" i="4"/>
  <c r="AC13" i="4"/>
  <c r="AD13" i="4"/>
  <c r="AC14" i="4"/>
  <c r="AD14" i="4"/>
  <c r="AC15" i="4"/>
  <c r="AD15" i="4"/>
  <c r="AC16" i="4"/>
  <c r="AD16" i="4"/>
  <c r="AD7" i="4"/>
  <c r="AC7" i="4"/>
  <c r="E47" i="4"/>
  <c r="F47" i="4"/>
  <c r="E48" i="4"/>
  <c r="F48" i="4"/>
  <c r="E49" i="4"/>
  <c r="F49" i="4"/>
  <c r="E50" i="4"/>
  <c r="F50" i="4"/>
  <c r="E51" i="4"/>
  <c r="F51" i="4"/>
  <c r="E52" i="4"/>
  <c r="F52" i="4"/>
  <c r="E53" i="4"/>
  <c r="F53" i="4"/>
  <c r="E54" i="4"/>
  <c r="F54" i="4"/>
  <c r="E55" i="4"/>
  <c r="F55" i="4"/>
  <c r="F46" i="4"/>
  <c r="E46" i="4"/>
  <c r="E34" i="4"/>
  <c r="F34" i="4"/>
  <c r="E35" i="4"/>
  <c r="F35" i="4"/>
  <c r="E36" i="4"/>
  <c r="F36" i="4"/>
  <c r="E37" i="4"/>
  <c r="F37" i="4"/>
  <c r="E38" i="4"/>
  <c r="F38" i="4"/>
  <c r="E39" i="4"/>
  <c r="F39" i="4"/>
  <c r="E40" i="4"/>
  <c r="F40" i="4"/>
  <c r="E41" i="4"/>
  <c r="F41" i="4"/>
  <c r="E42" i="4"/>
  <c r="F42" i="4"/>
  <c r="F33" i="4"/>
  <c r="E33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F20" i="4"/>
  <c r="E20" i="4"/>
  <c r="F8" i="4"/>
  <c r="F9" i="4"/>
  <c r="F10" i="4"/>
  <c r="F11" i="4"/>
  <c r="F12" i="4"/>
  <c r="F13" i="4"/>
  <c r="F14" i="4"/>
  <c r="F15" i="4"/>
  <c r="F16" i="4"/>
  <c r="F7" i="4"/>
  <c r="E8" i="4"/>
  <c r="E9" i="4"/>
  <c r="E10" i="4"/>
  <c r="E11" i="4"/>
  <c r="E12" i="4"/>
  <c r="E13" i="4"/>
  <c r="E14" i="4"/>
  <c r="E15" i="4"/>
  <c r="E16" i="4"/>
  <c r="E7" i="4"/>
  <c r="J48" i="23"/>
  <c r="D48" i="23"/>
  <c r="H43" i="23"/>
  <c r="T25" i="23" s="1"/>
  <c r="B43" i="23"/>
  <c r="T21" i="23" s="1"/>
  <c r="J37" i="23"/>
  <c r="R24" i="23" s="1"/>
  <c r="D37" i="23"/>
  <c r="R20" i="23" s="1"/>
  <c r="H32" i="23"/>
  <c r="T24" i="23" s="1"/>
  <c r="B32" i="23"/>
  <c r="T20" i="23" s="1"/>
  <c r="J26" i="23"/>
  <c r="D26" i="23"/>
  <c r="R19" i="23" s="1"/>
  <c r="D25" i="23"/>
  <c r="D24" i="23"/>
  <c r="D23" i="23" s="1"/>
  <c r="D22" i="23" s="1"/>
  <c r="D21" i="23" s="1"/>
  <c r="D20" i="23" s="1"/>
  <c r="D19" i="23" s="1"/>
  <c r="H21" i="23"/>
  <c r="T23" i="23" s="1"/>
  <c r="B21" i="23"/>
  <c r="T19" i="23" s="1"/>
  <c r="U19" i="23" s="1"/>
  <c r="J15" i="23"/>
  <c r="R22" i="23" s="1"/>
  <c r="D15" i="23"/>
  <c r="R18" i="23" s="1"/>
  <c r="D14" i="23"/>
  <c r="D13" i="23" s="1"/>
  <c r="D12" i="23" s="1"/>
  <c r="D11" i="23" s="1"/>
  <c r="D10" i="23" s="1"/>
  <c r="D9" i="23" s="1"/>
  <c r="D8" i="23" s="1"/>
  <c r="H10" i="23"/>
  <c r="T22" i="23" s="1"/>
  <c r="B10" i="23"/>
  <c r="T18" i="23" s="1"/>
  <c r="J48" i="22"/>
  <c r="D48" i="22"/>
  <c r="R21" i="22" s="1"/>
  <c r="D47" i="22"/>
  <c r="D46" i="22" s="1"/>
  <c r="D45" i="22" s="1"/>
  <c r="D44" i="22" s="1"/>
  <c r="D43" i="22" s="1"/>
  <c r="D42" i="22" s="1"/>
  <c r="D41" i="22" s="1"/>
  <c r="D40" i="22" s="1"/>
  <c r="D39" i="22" s="1"/>
  <c r="H43" i="22"/>
  <c r="T25" i="22" s="1"/>
  <c r="B43" i="22"/>
  <c r="T21" i="22" s="1"/>
  <c r="J37" i="22"/>
  <c r="D37" i="22"/>
  <c r="H32" i="22"/>
  <c r="T24" i="22" s="1"/>
  <c r="B32" i="22"/>
  <c r="T20" i="22" s="1"/>
  <c r="J26" i="22"/>
  <c r="R23" i="22" s="1"/>
  <c r="D26" i="22"/>
  <c r="R19" i="22" s="1"/>
  <c r="H21" i="22"/>
  <c r="T23" i="22" s="1"/>
  <c r="B21" i="22"/>
  <c r="T19" i="22" s="1"/>
  <c r="J15" i="22"/>
  <c r="R22" i="22" s="1"/>
  <c r="D15" i="22"/>
  <c r="R18" i="22" s="1"/>
  <c r="H10" i="22"/>
  <c r="T22" i="22" s="1"/>
  <c r="U22" i="22" s="1"/>
  <c r="B10" i="22"/>
  <c r="T18" i="22" s="1"/>
  <c r="K7" i="4"/>
  <c r="U18" i="22" l="1"/>
  <c r="U18" i="23"/>
  <c r="U22" i="23"/>
  <c r="J36" i="22"/>
  <c r="J35" i="22" s="1"/>
  <c r="J34" i="22" s="1"/>
  <c r="R24" i="22"/>
  <c r="U24" i="22" s="1"/>
  <c r="D14" i="22"/>
  <c r="D13" i="22" s="1"/>
  <c r="D12" i="22" s="1"/>
  <c r="D11" i="22" s="1"/>
  <c r="D10" i="22" s="1"/>
  <c r="D9" i="22" s="1"/>
  <c r="D8" i="22" s="1"/>
  <c r="U19" i="22"/>
  <c r="D25" i="22"/>
  <c r="D24" i="22" s="1"/>
  <c r="D23" i="22" s="1"/>
  <c r="D22" i="22" s="1"/>
  <c r="D21" i="22" s="1"/>
  <c r="D20" i="22" s="1"/>
  <c r="D19" i="22" s="1"/>
  <c r="D18" i="22" s="1"/>
  <c r="D17" i="22" s="1"/>
  <c r="U21" i="22"/>
  <c r="J47" i="22"/>
  <c r="J46" i="22" s="1"/>
  <c r="J45" i="22" s="1"/>
  <c r="J44" i="22" s="1"/>
  <c r="J43" i="22" s="1"/>
  <c r="R25" i="22"/>
  <c r="U25" i="22" s="1"/>
  <c r="J14" i="23"/>
  <c r="J13" i="23" s="1"/>
  <c r="J12" i="23" s="1"/>
  <c r="J11" i="23" s="1"/>
  <c r="J10" i="23" s="1"/>
  <c r="J9" i="23" s="1"/>
  <c r="J8" i="23" s="1"/>
  <c r="D36" i="23"/>
  <c r="D35" i="23" s="1"/>
  <c r="D34" i="23" s="1"/>
  <c r="D33" i="23" s="1"/>
  <c r="D32" i="23" s="1"/>
  <c r="D31" i="23" s="1"/>
  <c r="D30" i="23" s="1"/>
  <c r="U21" i="23"/>
  <c r="D36" i="22"/>
  <c r="D35" i="22" s="1"/>
  <c r="D34" i="22" s="1"/>
  <c r="D33" i="22" s="1"/>
  <c r="D32" i="22" s="1"/>
  <c r="D31" i="22" s="1"/>
  <c r="D30" i="22" s="1"/>
  <c r="R20" i="22"/>
  <c r="U20" i="22" s="1"/>
  <c r="U20" i="23"/>
  <c r="D47" i="23"/>
  <c r="D46" i="23" s="1"/>
  <c r="D45" i="23" s="1"/>
  <c r="D44" i="23" s="1"/>
  <c r="D43" i="23" s="1"/>
  <c r="D42" i="23" s="1"/>
  <c r="D41" i="23" s="1"/>
  <c r="D40" i="23" s="1"/>
  <c r="D39" i="23" s="1"/>
  <c r="R21" i="23"/>
  <c r="U24" i="23"/>
  <c r="J47" i="23"/>
  <c r="J46" i="23" s="1"/>
  <c r="J45" i="23" s="1"/>
  <c r="J44" i="23" s="1"/>
  <c r="J43" i="23" s="1"/>
  <c r="R25" i="23"/>
  <c r="U25" i="23" s="1"/>
  <c r="J14" i="22"/>
  <c r="J13" i="22" s="1"/>
  <c r="J12" i="22" s="1"/>
  <c r="J11" i="22" s="1"/>
  <c r="J10" i="22" s="1"/>
  <c r="J9" i="22" s="1"/>
  <c r="J8" i="22" s="1"/>
  <c r="U23" i="22"/>
  <c r="J25" i="22"/>
  <c r="J24" i="22" s="1"/>
  <c r="J23" i="22" s="1"/>
  <c r="J22" i="22" s="1"/>
  <c r="J21" i="22" s="1"/>
  <c r="J20" i="22" s="1"/>
  <c r="J19" i="22" s="1"/>
  <c r="J18" i="22" s="1"/>
  <c r="J17" i="22" s="1"/>
  <c r="J25" i="23"/>
  <c r="J24" i="23" s="1"/>
  <c r="J23" i="23" s="1"/>
  <c r="J22" i="23" s="1"/>
  <c r="J21" i="23" s="1"/>
  <c r="J20" i="23" s="1"/>
  <c r="J19" i="23" s="1"/>
  <c r="J18" i="23" s="1"/>
  <c r="J17" i="23" s="1"/>
  <c r="R23" i="23"/>
  <c r="U23" i="23" s="1"/>
  <c r="J36" i="23"/>
  <c r="J35" i="23" s="1"/>
  <c r="J34" i="23" s="1"/>
  <c r="J33" i="23" s="1"/>
  <c r="J32" i="23" s="1"/>
  <c r="J31" i="23" s="1"/>
  <c r="J30" i="23" s="1"/>
  <c r="J29" i="23" s="1"/>
  <c r="J28" i="23" s="1"/>
  <c r="D18" i="23"/>
  <c r="D17" i="23" s="1"/>
  <c r="J7" i="23"/>
  <c r="J6" i="23" s="1"/>
  <c r="D29" i="23"/>
  <c r="D28" i="23" s="1"/>
  <c r="D7" i="23"/>
  <c r="D6" i="23" s="1"/>
  <c r="J42" i="23"/>
  <c r="J41" i="23" s="1"/>
  <c r="J40" i="23" s="1"/>
  <c r="J39" i="23" s="1"/>
  <c r="J7" i="22"/>
  <c r="J6" i="22" s="1"/>
  <c r="D29" i="22"/>
  <c r="D28" i="22" s="1"/>
  <c r="J33" i="22"/>
  <c r="J32" i="22" s="1"/>
  <c r="J31" i="22" s="1"/>
  <c r="J30" i="22" s="1"/>
  <c r="J29" i="22" s="1"/>
  <c r="J28" i="22" s="1"/>
  <c r="D7" i="22"/>
  <c r="D6" i="22" s="1"/>
  <c r="J42" i="22"/>
  <c r="J41" i="22" s="1"/>
  <c r="J40" i="22" s="1"/>
  <c r="J39" i="22" s="1"/>
  <c r="S25" i="5"/>
  <c r="S24" i="5"/>
  <c r="S23" i="5"/>
  <c r="S22" i="5"/>
  <c r="S21" i="5"/>
  <c r="S20" i="5"/>
  <c r="S19" i="5"/>
  <c r="S18" i="5"/>
  <c r="U26" i="22" l="1"/>
  <c r="U26" i="23"/>
  <c r="AB47" i="4"/>
  <c r="AE47" i="4"/>
  <c r="AF47" i="4"/>
  <c r="AG47" i="4"/>
  <c r="AH47" i="4"/>
  <c r="AB48" i="4"/>
  <c r="AE48" i="4"/>
  <c r="AF48" i="4"/>
  <c r="AG48" i="4"/>
  <c r="AH48" i="4"/>
  <c r="AB49" i="4"/>
  <c r="AE49" i="4"/>
  <c r="AF49" i="4"/>
  <c r="AG49" i="4"/>
  <c r="AH49" i="4"/>
  <c r="AB50" i="4"/>
  <c r="AE50" i="4"/>
  <c r="AF50" i="4"/>
  <c r="AG50" i="4"/>
  <c r="AH50" i="4"/>
  <c r="AB51" i="4"/>
  <c r="AE51" i="4"/>
  <c r="AF51" i="4"/>
  <c r="AG51" i="4"/>
  <c r="AH51" i="4"/>
  <c r="AB52" i="4"/>
  <c r="AE52" i="4"/>
  <c r="AF52" i="4"/>
  <c r="AG52" i="4"/>
  <c r="AH52" i="4"/>
  <c r="AB53" i="4"/>
  <c r="AE53" i="4"/>
  <c r="AF53" i="4"/>
  <c r="AG53" i="4"/>
  <c r="AH53" i="4"/>
  <c r="AB54" i="4"/>
  <c r="AE54" i="4"/>
  <c r="AF54" i="4"/>
  <c r="AG54" i="4"/>
  <c r="AH54" i="4"/>
  <c r="AB55" i="4"/>
  <c r="AE55" i="4"/>
  <c r="AF55" i="4"/>
  <c r="AG55" i="4"/>
  <c r="AH55" i="4"/>
  <c r="AH46" i="4"/>
  <c r="AG46" i="4"/>
  <c r="AF46" i="4"/>
  <c r="AE46" i="4"/>
  <c r="AB46" i="4"/>
  <c r="D47" i="4"/>
  <c r="G47" i="4"/>
  <c r="H47" i="4"/>
  <c r="I47" i="4"/>
  <c r="J47" i="4"/>
  <c r="K47" i="4"/>
  <c r="D48" i="4"/>
  <c r="G48" i="4"/>
  <c r="H48" i="4"/>
  <c r="I48" i="4"/>
  <c r="J48" i="4"/>
  <c r="K48" i="4"/>
  <c r="D49" i="4"/>
  <c r="G49" i="4"/>
  <c r="H49" i="4"/>
  <c r="I49" i="4"/>
  <c r="J49" i="4"/>
  <c r="K49" i="4"/>
  <c r="D50" i="4"/>
  <c r="G50" i="4"/>
  <c r="H50" i="4"/>
  <c r="I50" i="4"/>
  <c r="J50" i="4"/>
  <c r="K50" i="4"/>
  <c r="D51" i="4"/>
  <c r="G51" i="4"/>
  <c r="H51" i="4"/>
  <c r="I51" i="4"/>
  <c r="J51" i="4"/>
  <c r="K51" i="4"/>
  <c r="D52" i="4"/>
  <c r="G52" i="4"/>
  <c r="H52" i="4"/>
  <c r="I52" i="4"/>
  <c r="J52" i="4"/>
  <c r="K52" i="4"/>
  <c r="D53" i="4"/>
  <c r="G53" i="4"/>
  <c r="H53" i="4"/>
  <c r="I53" i="4"/>
  <c r="J53" i="4"/>
  <c r="K53" i="4"/>
  <c r="D54" i="4"/>
  <c r="G54" i="4"/>
  <c r="H54" i="4"/>
  <c r="I54" i="4"/>
  <c r="J54" i="4"/>
  <c r="K54" i="4"/>
  <c r="D55" i="4"/>
  <c r="G55" i="4"/>
  <c r="H55" i="4"/>
  <c r="I55" i="4"/>
  <c r="J55" i="4"/>
  <c r="K55" i="4"/>
  <c r="K46" i="4"/>
  <c r="J46" i="4"/>
  <c r="I46" i="4"/>
  <c r="H46" i="4"/>
  <c r="G46" i="4"/>
  <c r="AB34" i="4"/>
  <c r="AE34" i="4"/>
  <c r="AG34" i="4"/>
  <c r="AH34" i="4"/>
  <c r="AI34" i="4"/>
  <c r="AB35" i="4"/>
  <c r="AE35" i="4"/>
  <c r="AG35" i="4"/>
  <c r="AH35" i="4"/>
  <c r="AI35" i="4"/>
  <c r="AB36" i="4"/>
  <c r="AE36" i="4"/>
  <c r="AG36" i="4"/>
  <c r="AH36" i="4"/>
  <c r="AI36" i="4"/>
  <c r="AB37" i="4"/>
  <c r="AE37" i="4"/>
  <c r="AG37" i="4"/>
  <c r="AH37" i="4"/>
  <c r="AI37" i="4"/>
  <c r="AB38" i="4"/>
  <c r="AE38" i="4"/>
  <c r="AG38" i="4"/>
  <c r="AH38" i="4"/>
  <c r="AI38" i="4"/>
  <c r="AB39" i="4"/>
  <c r="AE39" i="4"/>
  <c r="AG39" i="4"/>
  <c r="AH39" i="4"/>
  <c r="AI39" i="4"/>
  <c r="AB40" i="4"/>
  <c r="AE40" i="4"/>
  <c r="AG40" i="4"/>
  <c r="AH40" i="4"/>
  <c r="AI40" i="4"/>
  <c r="AB41" i="4"/>
  <c r="AE41" i="4"/>
  <c r="AG41" i="4"/>
  <c r="AH41" i="4"/>
  <c r="AI41" i="4"/>
  <c r="AB42" i="4"/>
  <c r="AE42" i="4"/>
  <c r="AG42" i="4"/>
  <c r="AH42" i="4"/>
  <c r="AI42" i="4"/>
  <c r="AI33" i="4"/>
  <c r="AH33" i="4"/>
  <c r="AG33" i="4"/>
  <c r="D34" i="4"/>
  <c r="G34" i="4"/>
  <c r="I34" i="4"/>
  <c r="J34" i="4"/>
  <c r="K34" i="4"/>
  <c r="D35" i="4"/>
  <c r="G35" i="4"/>
  <c r="I35" i="4"/>
  <c r="J35" i="4"/>
  <c r="K35" i="4"/>
  <c r="D36" i="4"/>
  <c r="G36" i="4"/>
  <c r="I36" i="4"/>
  <c r="J36" i="4"/>
  <c r="K36" i="4"/>
  <c r="D37" i="4"/>
  <c r="G37" i="4"/>
  <c r="I37" i="4"/>
  <c r="J37" i="4"/>
  <c r="K37" i="4"/>
  <c r="D38" i="4"/>
  <c r="G38" i="4"/>
  <c r="I38" i="4"/>
  <c r="J38" i="4"/>
  <c r="K38" i="4"/>
  <c r="D39" i="4"/>
  <c r="G39" i="4"/>
  <c r="I39" i="4"/>
  <c r="J39" i="4"/>
  <c r="K39" i="4"/>
  <c r="D40" i="4"/>
  <c r="G40" i="4"/>
  <c r="I40" i="4"/>
  <c r="J40" i="4"/>
  <c r="K40" i="4"/>
  <c r="D41" i="4"/>
  <c r="G41" i="4"/>
  <c r="I41" i="4"/>
  <c r="J41" i="4"/>
  <c r="K41" i="4"/>
  <c r="D42" i="4"/>
  <c r="G42" i="4"/>
  <c r="I42" i="4"/>
  <c r="J42" i="4"/>
  <c r="K42" i="4"/>
  <c r="K33" i="4"/>
  <c r="J33" i="4"/>
  <c r="I33" i="4"/>
  <c r="AB21" i="4"/>
  <c r="AE21" i="4"/>
  <c r="AF21" i="4"/>
  <c r="AG21" i="4"/>
  <c r="AH21" i="4"/>
  <c r="AI21" i="4"/>
  <c r="AB22" i="4"/>
  <c r="AE22" i="4"/>
  <c r="AF22" i="4"/>
  <c r="AG22" i="4"/>
  <c r="AH22" i="4"/>
  <c r="AI22" i="4"/>
  <c r="AB23" i="4"/>
  <c r="AE23" i="4"/>
  <c r="AF23" i="4"/>
  <c r="AG23" i="4"/>
  <c r="AH23" i="4"/>
  <c r="AI23" i="4"/>
  <c r="AB24" i="4"/>
  <c r="AE24" i="4"/>
  <c r="AF24" i="4"/>
  <c r="AG24" i="4"/>
  <c r="AH24" i="4"/>
  <c r="AI24" i="4"/>
  <c r="AB25" i="4"/>
  <c r="AE25" i="4"/>
  <c r="AF25" i="4"/>
  <c r="AG25" i="4"/>
  <c r="AH25" i="4"/>
  <c r="AI25" i="4"/>
  <c r="AB26" i="4"/>
  <c r="AE26" i="4"/>
  <c r="AF26" i="4"/>
  <c r="AG26" i="4"/>
  <c r="AH26" i="4"/>
  <c r="AI26" i="4"/>
  <c r="AB27" i="4"/>
  <c r="AE27" i="4"/>
  <c r="AF27" i="4"/>
  <c r="AG27" i="4"/>
  <c r="AH27" i="4"/>
  <c r="AI27" i="4"/>
  <c r="AB28" i="4"/>
  <c r="AE28" i="4"/>
  <c r="AF28" i="4"/>
  <c r="AG28" i="4"/>
  <c r="AH28" i="4"/>
  <c r="AI28" i="4"/>
  <c r="AB29" i="4"/>
  <c r="AE29" i="4"/>
  <c r="AF29" i="4"/>
  <c r="AG29" i="4"/>
  <c r="AH29" i="4"/>
  <c r="AI29" i="4"/>
  <c r="AI20" i="4"/>
  <c r="AH20" i="4"/>
  <c r="AG20" i="4"/>
  <c r="AJ56" i="4"/>
  <c r="L56" i="4"/>
  <c r="AJ43" i="4"/>
  <c r="L43" i="4"/>
  <c r="AJ30" i="4"/>
  <c r="L30" i="4"/>
  <c r="AJ17" i="4"/>
  <c r="L17" i="4"/>
  <c r="D21" i="4"/>
  <c r="G21" i="4"/>
  <c r="I21" i="4"/>
  <c r="J21" i="4"/>
  <c r="K21" i="4"/>
  <c r="D22" i="4"/>
  <c r="G22" i="4"/>
  <c r="I22" i="4"/>
  <c r="J22" i="4"/>
  <c r="K22" i="4"/>
  <c r="D23" i="4"/>
  <c r="G23" i="4"/>
  <c r="I23" i="4"/>
  <c r="J23" i="4"/>
  <c r="K23" i="4"/>
  <c r="D24" i="4"/>
  <c r="G24" i="4"/>
  <c r="I24" i="4"/>
  <c r="J24" i="4"/>
  <c r="K24" i="4"/>
  <c r="D25" i="4"/>
  <c r="G25" i="4"/>
  <c r="I25" i="4"/>
  <c r="J25" i="4"/>
  <c r="K25" i="4"/>
  <c r="D26" i="4"/>
  <c r="G26" i="4"/>
  <c r="I26" i="4"/>
  <c r="J26" i="4"/>
  <c r="K26" i="4"/>
  <c r="D27" i="4"/>
  <c r="G27" i="4"/>
  <c r="I27" i="4"/>
  <c r="J27" i="4"/>
  <c r="K27" i="4"/>
  <c r="D28" i="4"/>
  <c r="G28" i="4"/>
  <c r="I28" i="4"/>
  <c r="J28" i="4"/>
  <c r="K28" i="4"/>
  <c r="D29" i="4"/>
  <c r="G29" i="4"/>
  <c r="I29" i="4"/>
  <c r="J29" i="4"/>
  <c r="K29" i="4"/>
  <c r="K20" i="4"/>
  <c r="J20" i="4"/>
  <c r="I20" i="4"/>
  <c r="G8" i="4"/>
  <c r="G9" i="4"/>
  <c r="G10" i="4"/>
  <c r="G11" i="4"/>
  <c r="G12" i="4"/>
  <c r="G13" i="4"/>
  <c r="G14" i="4"/>
  <c r="G15" i="4"/>
  <c r="G16" i="4"/>
  <c r="G7" i="4"/>
  <c r="D46" i="4"/>
  <c r="U26" i="2"/>
  <c r="Z55" i="4" s="1"/>
  <c r="I26" i="2"/>
  <c r="B55" i="4" s="1"/>
  <c r="U13" i="2"/>
  <c r="U12" i="2" s="1"/>
  <c r="I13" i="2"/>
  <c r="B42" i="4" s="1"/>
  <c r="O26" i="2"/>
  <c r="O25" i="2" s="1"/>
  <c r="C26" i="2"/>
  <c r="B29" i="4" s="1"/>
  <c r="W27" i="2"/>
  <c r="K27" i="2"/>
  <c r="W14" i="2"/>
  <c r="K14" i="2"/>
  <c r="Q27" i="2"/>
  <c r="E27" i="2"/>
  <c r="Q14" i="2"/>
  <c r="E14" i="2"/>
  <c r="O13" i="2"/>
  <c r="Z16" i="4" s="1"/>
  <c r="C13" i="2"/>
  <c r="B16" i="4" s="1"/>
  <c r="D48" i="16"/>
  <c r="D37" i="16"/>
  <c r="R20" i="16" s="1"/>
  <c r="D36" i="16"/>
  <c r="D35" i="16" s="1"/>
  <c r="D34" i="16" s="1"/>
  <c r="D33" i="16" s="1"/>
  <c r="D32" i="16" s="1"/>
  <c r="D31" i="16" s="1"/>
  <c r="D30" i="16" s="1"/>
  <c r="D29" i="16" s="1"/>
  <c r="D28" i="16" s="1"/>
  <c r="D26" i="16"/>
  <c r="D15" i="16"/>
  <c r="D48" i="14"/>
  <c r="D37" i="14"/>
  <c r="D26" i="14"/>
  <c r="D15" i="14"/>
  <c r="L46" i="4" l="1"/>
  <c r="L50" i="4"/>
  <c r="L52" i="4"/>
  <c r="L54" i="4"/>
  <c r="D36" i="14"/>
  <c r="D35" i="14" s="1"/>
  <c r="D34" i="14" s="1"/>
  <c r="D33" i="14" s="1"/>
  <c r="D32" i="14" s="1"/>
  <c r="D31" i="14" s="1"/>
  <c r="D30" i="14" s="1"/>
  <c r="D29" i="14" s="1"/>
  <c r="D28" i="14" s="1"/>
  <c r="R20" i="14"/>
  <c r="O12" i="2"/>
  <c r="O11" i="2" s="1"/>
  <c r="O10" i="2" s="1"/>
  <c r="O9" i="2" s="1"/>
  <c r="O8" i="2" s="1"/>
  <c r="O7" i="2" s="1"/>
  <c r="O6" i="2" s="1"/>
  <c r="O5" i="2" s="1"/>
  <c r="O4" i="2" s="1"/>
  <c r="Z7" i="4" s="1"/>
  <c r="AJ28" i="4"/>
  <c r="AJ24" i="4"/>
  <c r="D14" i="14"/>
  <c r="D13" i="14" s="1"/>
  <c r="D12" i="14" s="1"/>
  <c r="D11" i="14" s="1"/>
  <c r="D10" i="14" s="1"/>
  <c r="D9" i="14" s="1"/>
  <c r="D8" i="14" s="1"/>
  <c r="D7" i="14" s="1"/>
  <c r="D6" i="14" s="1"/>
  <c r="R18" i="14"/>
  <c r="D14" i="16"/>
  <c r="D13" i="16" s="1"/>
  <c r="D12" i="16" s="1"/>
  <c r="D11" i="16" s="1"/>
  <c r="D10" i="16" s="1"/>
  <c r="D9" i="16" s="1"/>
  <c r="D8" i="16" s="1"/>
  <c r="D7" i="16" s="1"/>
  <c r="D6" i="16" s="1"/>
  <c r="R18" i="16"/>
  <c r="D47" i="16"/>
  <c r="D46" i="16" s="1"/>
  <c r="D45" i="16" s="1"/>
  <c r="D44" i="16" s="1"/>
  <c r="D43" i="16" s="1"/>
  <c r="D42" i="16" s="1"/>
  <c r="D41" i="16" s="1"/>
  <c r="D40" i="16" s="1"/>
  <c r="D39" i="16" s="1"/>
  <c r="R21" i="16"/>
  <c r="L55" i="4"/>
  <c r="L53" i="4"/>
  <c r="L51" i="4"/>
  <c r="L49" i="4"/>
  <c r="L47" i="4"/>
  <c r="D25" i="14"/>
  <c r="D24" i="14" s="1"/>
  <c r="D23" i="14" s="1"/>
  <c r="D22" i="14" s="1"/>
  <c r="D21" i="14" s="1"/>
  <c r="D20" i="14" s="1"/>
  <c r="D19" i="14" s="1"/>
  <c r="D18" i="14" s="1"/>
  <c r="D17" i="14" s="1"/>
  <c r="R19" i="14"/>
  <c r="D25" i="16"/>
  <c r="D24" i="16" s="1"/>
  <c r="D23" i="16" s="1"/>
  <c r="D22" i="16" s="1"/>
  <c r="D21" i="16" s="1"/>
  <c r="D20" i="16" s="1"/>
  <c r="D19" i="16" s="1"/>
  <c r="D18" i="16" s="1"/>
  <c r="D17" i="16" s="1"/>
  <c r="R19" i="16"/>
  <c r="AJ29" i="4"/>
  <c r="AC30" i="4" s="1"/>
  <c r="AJ27" i="4"/>
  <c r="AJ25" i="4"/>
  <c r="AJ23" i="4"/>
  <c r="AJ21" i="4"/>
  <c r="L48" i="4"/>
  <c r="D47" i="14"/>
  <c r="D46" i="14" s="1"/>
  <c r="D45" i="14" s="1"/>
  <c r="D44" i="14" s="1"/>
  <c r="D43" i="14" s="1"/>
  <c r="D42" i="14" s="1"/>
  <c r="D41" i="14" s="1"/>
  <c r="D40" i="14" s="1"/>
  <c r="D39" i="14" s="1"/>
  <c r="R21" i="14"/>
  <c r="AJ26" i="4"/>
  <c r="AJ22" i="4"/>
  <c r="C12" i="2"/>
  <c r="C11" i="2" s="1"/>
  <c r="C10" i="2" s="1"/>
  <c r="C25" i="2"/>
  <c r="I12" i="2"/>
  <c r="I11" i="2" s="1"/>
  <c r="I10" i="2" s="1"/>
  <c r="Z15" i="4"/>
  <c r="Z29" i="4"/>
  <c r="O24" i="2"/>
  <c r="Z28" i="4"/>
  <c r="U11" i="2"/>
  <c r="Z41" i="4"/>
  <c r="Z42" i="4"/>
  <c r="Z13" i="4"/>
  <c r="U25" i="2"/>
  <c r="Z12" i="4"/>
  <c r="I25" i="2"/>
  <c r="E56" i="4" l="1"/>
  <c r="AS25" i="4"/>
  <c r="AO25" i="4"/>
  <c r="AR25" i="4"/>
  <c r="AN25" i="4"/>
  <c r="AT25" i="4"/>
  <c r="AP25" i="4"/>
  <c r="AQ25" i="4"/>
  <c r="AM25" i="4"/>
  <c r="V52" i="4"/>
  <c r="R52" i="4"/>
  <c r="U52" i="4"/>
  <c r="Q52" i="4"/>
  <c r="T52" i="4"/>
  <c r="P52" i="4"/>
  <c r="S52" i="4"/>
  <c r="O52" i="4"/>
  <c r="AS26" i="4"/>
  <c r="AO26" i="4"/>
  <c r="AR26" i="4"/>
  <c r="AN26" i="4"/>
  <c r="AT26" i="4"/>
  <c r="AP26" i="4"/>
  <c r="AQ26" i="4"/>
  <c r="AM26" i="4"/>
  <c r="AS21" i="4"/>
  <c r="AO21" i="4"/>
  <c r="AR21" i="4"/>
  <c r="AN21" i="4"/>
  <c r="AT21" i="4"/>
  <c r="AP21" i="4"/>
  <c r="AQ21" i="4"/>
  <c r="AM21" i="4"/>
  <c r="AS23" i="4"/>
  <c r="AO23" i="4"/>
  <c r="AR23" i="4"/>
  <c r="AN23" i="4"/>
  <c r="AT23" i="4"/>
  <c r="AP23" i="4"/>
  <c r="AQ23" i="4"/>
  <c r="AM23" i="4"/>
  <c r="V47" i="4"/>
  <c r="R47" i="4"/>
  <c r="U47" i="4"/>
  <c r="Q47" i="4"/>
  <c r="T47" i="4"/>
  <c r="P47" i="4"/>
  <c r="S47" i="4"/>
  <c r="O47" i="4"/>
  <c r="V55" i="4"/>
  <c r="R55" i="4"/>
  <c r="U55" i="4"/>
  <c r="Q55" i="4"/>
  <c r="T55" i="4"/>
  <c r="P55" i="4"/>
  <c r="S55" i="4"/>
  <c r="O55" i="4"/>
  <c r="AS28" i="4"/>
  <c r="AO28" i="4"/>
  <c r="AR28" i="4"/>
  <c r="AN28" i="4"/>
  <c r="AT28" i="4"/>
  <c r="AP28" i="4"/>
  <c r="AQ28" i="4"/>
  <c r="AM28" i="4"/>
  <c r="V54" i="4"/>
  <c r="R54" i="4"/>
  <c r="U54" i="4"/>
  <c r="Q54" i="4"/>
  <c r="T54" i="4"/>
  <c r="P54" i="4"/>
  <c r="O54" i="4"/>
  <c r="S54" i="4"/>
  <c r="AS22" i="4"/>
  <c r="AO22" i="4"/>
  <c r="AR22" i="4"/>
  <c r="AN22" i="4"/>
  <c r="AT22" i="4"/>
  <c r="AP22" i="4"/>
  <c r="AQ22" i="4"/>
  <c r="AM22" i="4"/>
  <c r="V48" i="4"/>
  <c r="R48" i="4"/>
  <c r="U48" i="4"/>
  <c r="Q48" i="4"/>
  <c r="T48" i="4"/>
  <c r="P48" i="4"/>
  <c r="S48" i="4"/>
  <c r="O48" i="4"/>
  <c r="AS27" i="4"/>
  <c r="AO27" i="4"/>
  <c r="AR27" i="4"/>
  <c r="AN27" i="4"/>
  <c r="AT27" i="4"/>
  <c r="AP27" i="4"/>
  <c r="AQ27" i="4"/>
  <c r="AM27" i="4"/>
  <c r="V51" i="4"/>
  <c r="R51" i="4"/>
  <c r="U51" i="4"/>
  <c r="Q51" i="4"/>
  <c r="T51" i="4"/>
  <c r="P51" i="4"/>
  <c r="S51" i="4"/>
  <c r="O51" i="4"/>
  <c r="V50" i="4"/>
  <c r="R50" i="4"/>
  <c r="U50" i="4"/>
  <c r="Q50" i="4"/>
  <c r="T50" i="4"/>
  <c r="P50" i="4"/>
  <c r="O50" i="4"/>
  <c r="S50" i="4"/>
  <c r="V49" i="4"/>
  <c r="R49" i="4"/>
  <c r="U49" i="4"/>
  <c r="Q49" i="4"/>
  <c r="T49" i="4"/>
  <c r="P49" i="4"/>
  <c r="S49" i="4"/>
  <c r="O49" i="4"/>
  <c r="AS29" i="4"/>
  <c r="AO29" i="4"/>
  <c r="AR29" i="4"/>
  <c r="AN29" i="4"/>
  <c r="AT29" i="4"/>
  <c r="AP29" i="4"/>
  <c r="AQ29" i="4"/>
  <c r="AM29" i="4"/>
  <c r="V53" i="4"/>
  <c r="R53" i="4"/>
  <c r="U53" i="4"/>
  <c r="Q53" i="4"/>
  <c r="T53" i="4"/>
  <c r="P53" i="4"/>
  <c r="S53" i="4"/>
  <c r="O53" i="4"/>
  <c r="AS24" i="4"/>
  <c r="AO24" i="4"/>
  <c r="AR24" i="4"/>
  <c r="AN24" i="4"/>
  <c r="AT24" i="4"/>
  <c r="AP24" i="4"/>
  <c r="AQ24" i="4"/>
  <c r="AM24" i="4"/>
  <c r="P46" i="4"/>
  <c r="T46" i="4"/>
  <c r="Q46" i="4"/>
  <c r="U46" i="4"/>
  <c r="R46" i="4"/>
  <c r="V46" i="4"/>
  <c r="O46" i="4"/>
  <c r="S46" i="4"/>
  <c r="Z14" i="4"/>
  <c r="Z8" i="4"/>
  <c r="Z9" i="4"/>
  <c r="Z10" i="4"/>
  <c r="Z11" i="4"/>
  <c r="B14" i="4"/>
  <c r="B15" i="4"/>
  <c r="K20" i="2"/>
  <c r="K17" i="2"/>
  <c r="K25" i="2"/>
  <c r="K18" i="2"/>
  <c r="K21" i="2"/>
  <c r="K23" i="2"/>
  <c r="K24" i="2"/>
  <c r="K22" i="2"/>
  <c r="K26" i="2"/>
  <c r="K19" i="2"/>
  <c r="B40" i="4"/>
  <c r="B41" i="4"/>
  <c r="B28" i="4"/>
  <c r="C24" i="2"/>
  <c r="I9" i="2"/>
  <c r="B39" i="4"/>
  <c r="U10" i="2"/>
  <c r="Z40" i="4"/>
  <c r="U24" i="2"/>
  <c r="Z54" i="4"/>
  <c r="C9" i="2"/>
  <c r="B13" i="4"/>
  <c r="O23" i="2"/>
  <c r="Z27" i="4"/>
  <c r="B54" i="4"/>
  <c r="I24" i="2"/>
  <c r="J48" i="17"/>
  <c r="D48" i="17"/>
  <c r="H43" i="17"/>
  <c r="T25" i="17" s="1"/>
  <c r="B43" i="17"/>
  <c r="T21" i="17" s="1"/>
  <c r="J37" i="17"/>
  <c r="D37" i="17"/>
  <c r="H32" i="17"/>
  <c r="T24" i="17" s="1"/>
  <c r="B32" i="17"/>
  <c r="T20" i="17" s="1"/>
  <c r="J26" i="17"/>
  <c r="D26" i="17"/>
  <c r="H21" i="17"/>
  <c r="T23" i="17" s="1"/>
  <c r="B21" i="17"/>
  <c r="T19" i="17" s="1"/>
  <c r="J15" i="17"/>
  <c r="D15" i="17"/>
  <c r="H10" i="17"/>
  <c r="T22" i="17" s="1"/>
  <c r="B10" i="17"/>
  <c r="T18" i="17" s="1"/>
  <c r="J48" i="19"/>
  <c r="D48" i="19"/>
  <c r="H43" i="19"/>
  <c r="T25" i="19" s="1"/>
  <c r="B43" i="19"/>
  <c r="T21" i="19" s="1"/>
  <c r="J37" i="19"/>
  <c r="D37" i="19"/>
  <c r="H32" i="19"/>
  <c r="T24" i="19" s="1"/>
  <c r="B32" i="19"/>
  <c r="T20" i="19" s="1"/>
  <c r="J26" i="19"/>
  <c r="D26" i="19"/>
  <c r="H21" i="19"/>
  <c r="T23" i="19" s="1"/>
  <c r="B21" i="19"/>
  <c r="T19" i="19" s="1"/>
  <c r="J15" i="19"/>
  <c r="D15" i="19"/>
  <c r="H10" i="19"/>
  <c r="T22" i="19" s="1"/>
  <c r="B10" i="19"/>
  <c r="T18" i="19" s="1"/>
  <c r="J48" i="18"/>
  <c r="D48" i="18"/>
  <c r="H43" i="18"/>
  <c r="T25" i="18" s="1"/>
  <c r="B43" i="18"/>
  <c r="T21" i="18" s="1"/>
  <c r="J37" i="18"/>
  <c r="D37" i="18"/>
  <c r="H32" i="18"/>
  <c r="T24" i="18" s="1"/>
  <c r="B32" i="18"/>
  <c r="T20" i="18" s="1"/>
  <c r="J26" i="18"/>
  <c r="D26" i="18"/>
  <c r="H21" i="18"/>
  <c r="T23" i="18" s="1"/>
  <c r="B21" i="18"/>
  <c r="T19" i="18" s="1"/>
  <c r="J15" i="18"/>
  <c r="D15" i="18"/>
  <c r="H10" i="18"/>
  <c r="T22" i="18" s="1"/>
  <c r="B10" i="18"/>
  <c r="T18" i="18" s="1"/>
  <c r="J48" i="16"/>
  <c r="H43" i="16"/>
  <c r="T25" i="16" s="1"/>
  <c r="B43" i="16"/>
  <c r="T21" i="16" s="1"/>
  <c r="U21" i="16" s="1"/>
  <c r="J37" i="16"/>
  <c r="H32" i="16"/>
  <c r="T24" i="16" s="1"/>
  <c r="B32" i="16"/>
  <c r="T20" i="16" s="1"/>
  <c r="U20" i="16" s="1"/>
  <c r="J26" i="16"/>
  <c r="R23" i="16" s="1"/>
  <c r="H21" i="16"/>
  <c r="T23" i="16" s="1"/>
  <c r="B21" i="16"/>
  <c r="T19" i="16" s="1"/>
  <c r="U19" i="16" s="1"/>
  <c r="J15" i="16"/>
  <c r="H10" i="16"/>
  <c r="T22" i="16" s="1"/>
  <c r="B10" i="16"/>
  <c r="T18" i="16" s="1"/>
  <c r="U18" i="16" s="1"/>
  <c r="J48" i="14"/>
  <c r="H43" i="14"/>
  <c r="T25" i="14" s="1"/>
  <c r="B43" i="14"/>
  <c r="T21" i="14" s="1"/>
  <c r="U21" i="14" s="1"/>
  <c r="J37" i="14"/>
  <c r="H32" i="14"/>
  <c r="T24" i="14" s="1"/>
  <c r="B32" i="14"/>
  <c r="T20" i="14" s="1"/>
  <c r="U20" i="14" s="1"/>
  <c r="J26" i="14"/>
  <c r="H21" i="14"/>
  <c r="T23" i="14" s="1"/>
  <c r="B21" i="14"/>
  <c r="T19" i="14" s="1"/>
  <c r="U19" i="14" s="1"/>
  <c r="J15" i="14"/>
  <c r="H10" i="14"/>
  <c r="T22" i="14" s="1"/>
  <c r="B10" i="14"/>
  <c r="T18" i="14" s="1"/>
  <c r="U18" i="14" s="1"/>
  <c r="J48" i="5"/>
  <c r="J47" i="5" s="1"/>
  <c r="J46" i="5" s="1"/>
  <c r="J45" i="5" s="1"/>
  <c r="J44" i="5" s="1"/>
  <c r="J43" i="5" s="1"/>
  <c r="D48" i="5"/>
  <c r="D47" i="5" s="1"/>
  <c r="D46" i="5" s="1"/>
  <c r="D45" i="5" s="1"/>
  <c r="D44" i="5" s="1"/>
  <c r="D43" i="5" s="1"/>
  <c r="D42" i="5" s="1"/>
  <c r="J37" i="5"/>
  <c r="J36" i="5" s="1"/>
  <c r="J35" i="5" s="1"/>
  <c r="J34" i="5" s="1"/>
  <c r="D37" i="5"/>
  <c r="D36" i="5" s="1"/>
  <c r="D35" i="5" s="1"/>
  <c r="D34" i="5" s="1"/>
  <c r="D33" i="5" s="1"/>
  <c r="D32" i="5" s="1"/>
  <c r="D31" i="5" s="1"/>
  <c r="D30" i="5" s="1"/>
  <c r="J26" i="5"/>
  <c r="J25" i="5" s="1"/>
  <c r="J24" i="5" s="1"/>
  <c r="J23" i="5" s="1"/>
  <c r="J22" i="5" s="1"/>
  <c r="J21" i="5" s="1"/>
  <c r="D26" i="5"/>
  <c r="D25" i="5" s="1"/>
  <c r="D24" i="5" s="1"/>
  <c r="D23" i="5" s="1"/>
  <c r="D22" i="5" s="1"/>
  <c r="D21" i="5" s="1"/>
  <c r="D20" i="5" s="1"/>
  <c r="D19" i="5" s="1"/>
  <c r="J15" i="5"/>
  <c r="J14" i="5" s="1"/>
  <c r="J13" i="5" s="1"/>
  <c r="J12" i="5" s="1"/>
  <c r="J11" i="5" s="1"/>
  <c r="J10" i="5" s="1"/>
  <c r="J9" i="5" s="1"/>
  <c r="J8" i="5" s="1"/>
  <c r="D15" i="5"/>
  <c r="D14" i="5" s="1"/>
  <c r="D13" i="5" s="1"/>
  <c r="D12" i="5" s="1"/>
  <c r="D11" i="5" s="1"/>
  <c r="D10" i="5" s="1"/>
  <c r="D9" i="5" s="1"/>
  <c r="D8" i="5" s="1"/>
  <c r="D7" i="5" s="1"/>
  <c r="H43" i="5"/>
  <c r="T25" i="5" s="1"/>
  <c r="B43" i="5"/>
  <c r="T21" i="5" s="1"/>
  <c r="H32" i="5"/>
  <c r="T24" i="5" s="1"/>
  <c r="B32" i="5"/>
  <c r="T20" i="5" s="1"/>
  <c r="H21" i="5"/>
  <c r="T23" i="5" s="1"/>
  <c r="B21" i="5"/>
  <c r="T19" i="5" s="1"/>
  <c r="H10" i="5"/>
  <c r="T22" i="5" s="1"/>
  <c r="B10" i="5"/>
  <c r="T18" i="5" s="1"/>
  <c r="AU21" i="4" l="1"/>
  <c r="AU26" i="4"/>
  <c r="AU25" i="4"/>
  <c r="W50" i="4"/>
  <c r="W54" i="4"/>
  <c r="W47" i="4"/>
  <c r="W52" i="4"/>
  <c r="AU24" i="4"/>
  <c r="W53" i="4"/>
  <c r="AU29" i="4"/>
  <c r="AU23" i="4"/>
  <c r="W46" i="4"/>
  <c r="W49" i="4"/>
  <c r="W51" i="4"/>
  <c r="AU27" i="4"/>
  <c r="W48" i="4"/>
  <c r="AU22" i="4"/>
  <c r="AU28" i="4"/>
  <c r="W55" i="4"/>
  <c r="D25" i="18"/>
  <c r="D24" i="18" s="1"/>
  <c r="D23" i="18" s="1"/>
  <c r="D22" i="18" s="1"/>
  <c r="D21" i="18" s="1"/>
  <c r="D20" i="18" s="1"/>
  <c r="D19" i="18" s="1"/>
  <c r="D18" i="18" s="1"/>
  <c r="D17" i="18" s="1"/>
  <c r="R19" i="18"/>
  <c r="D47" i="18"/>
  <c r="D46" i="18" s="1"/>
  <c r="D45" i="18" s="1"/>
  <c r="D44" i="18" s="1"/>
  <c r="D43" i="18" s="1"/>
  <c r="D42" i="18" s="1"/>
  <c r="D41" i="18" s="1"/>
  <c r="D40" i="18" s="1"/>
  <c r="D39" i="18" s="1"/>
  <c r="R21" i="18"/>
  <c r="U21" i="18" s="1"/>
  <c r="D25" i="19"/>
  <c r="D24" i="19" s="1"/>
  <c r="D23" i="19" s="1"/>
  <c r="D22" i="19" s="1"/>
  <c r="D21" i="19" s="1"/>
  <c r="D20" i="19" s="1"/>
  <c r="D19" i="19" s="1"/>
  <c r="D18" i="19" s="1"/>
  <c r="D17" i="19" s="1"/>
  <c r="R19" i="19"/>
  <c r="D47" i="19"/>
  <c r="D46" i="19" s="1"/>
  <c r="D45" i="19" s="1"/>
  <c r="D44" i="19" s="1"/>
  <c r="D43" i="19" s="1"/>
  <c r="D42" i="19" s="1"/>
  <c r="D41" i="19" s="1"/>
  <c r="D40" i="19" s="1"/>
  <c r="D39" i="19" s="1"/>
  <c r="R21" i="19"/>
  <c r="U21" i="19" s="1"/>
  <c r="D25" i="17"/>
  <c r="D24" i="17" s="1"/>
  <c r="D23" i="17" s="1"/>
  <c r="D22" i="17" s="1"/>
  <c r="D21" i="17" s="1"/>
  <c r="D20" i="17" s="1"/>
  <c r="D19" i="17" s="1"/>
  <c r="D18" i="17" s="1"/>
  <c r="D17" i="17" s="1"/>
  <c r="R19" i="17"/>
  <c r="U19" i="17" s="1"/>
  <c r="D47" i="17"/>
  <c r="D46" i="17" s="1"/>
  <c r="D45" i="17" s="1"/>
  <c r="D44" i="17" s="1"/>
  <c r="D43" i="17" s="1"/>
  <c r="D42" i="17" s="1"/>
  <c r="D41" i="17" s="1"/>
  <c r="D40" i="17" s="1"/>
  <c r="D39" i="17" s="1"/>
  <c r="R21" i="17"/>
  <c r="U21" i="17" s="1"/>
  <c r="J36" i="14"/>
  <c r="J35" i="14" s="1"/>
  <c r="J34" i="14" s="1"/>
  <c r="J33" i="14" s="1"/>
  <c r="J32" i="14" s="1"/>
  <c r="J31" i="14" s="1"/>
  <c r="J30" i="14" s="1"/>
  <c r="J29" i="14" s="1"/>
  <c r="J28" i="14" s="1"/>
  <c r="R24" i="14"/>
  <c r="U24" i="14" s="1"/>
  <c r="U23" i="16"/>
  <c r="J47" i="16"/>
  <c r="J46" i="16" s="1"/>
  <c r="J45" i="16" s="1"/>
  <c r="J44" i="16" s="1"/>
  <c r="J43" i="16" s="1"/>
  <c r="J42" i="16" s="1"/>
  <c r="J41" i="16" s="1"/>
  <c r="J40" i="16" s="1"/>
  <c r="J39" i="16" s="1"/>
  <c r="R25" i="16"/>
  <c r="U25" i="16" s="1"/>
  <c r="J14" i="18"/>
  <c r="J13" i="18" s="1"/>
  <c r="J12" i="18" s="1"/>
  <c r="J11" i="18" s="1"/>
  <c r="J10" i="18" s="1"/>
  <c r="J9" i="18" s="1"/>
  <c r="J8" i="18" s="1"/>
  <c r="J7" i="18" s="1"/>
  <c r="J6" i="18" s="1"/>
  <c r="R22" i="18"/>
  <c r="U22" i="18" s="1"/>
  <c r="J25" i="18"/>
  <c r="J24" i="18" s="1"/>
  <c r="J23" i="18" s="1"/>
  <c r="J22" i="18" s="1"/>
  <c r="J21" i="18" s="1"/>
  <c r="J20" i="18" s="1"/>
  <c r="J19" i="18" s="1"/>
  <c r="J18" i="18" s="1"/>
  <c r="J17" i="18" s="1"/>
  <c r="R23" i="18"/>
  <c r="U23" i="18" s="1"/>
  <c r="J36" i="18"/>
  <c r="J35" i="18" s="1"/>
  <c r="J34" i="18" s="1"/>
  <c r="J33" i="18" s="1"/>
  <c r="J32" i="18" s="1"/>
  <c r="J31" i="18" s="1"/>
  <c r="J30" i="18" s="1"/>
  <c r="J29" i="18" s="1"/>
  <c r="J28" i="18" s="1"/>
  <c r="R24" i="18"/>
  <c r="U24" i="18" s="1"/>
  <c r="J47" i="18"/>
  <c r="J46" i="18" s="1"/>
  <c r="J45" i="18" s="1"/>
  <c r="J44" i="18" s="1"/>
  <c r="J43" i="18" s="1"/>
  <c r="J42" i="18" s="1"/>
  <c r="J41" i="18" s="1"/>
  <c r="J40" i="18" s="1"/>
  <c r="J39" i="18" s="1"/>
  <c r="R25" i="18"/>
  <c r="U25" i="18" s="1"/>
  <c r="J14" i="19"/>
  <c r="J13" i="19" s="1"/>
  <c r="J12" i="19" s="1"/>
  <c r="J11" i="19" s="1"/>
  <c r="J10" i="19" s="1"/>
  <c r="J9" i="19" s="1"/>
  <c r="J8" i="19" s="1"/>
  <c r="J7" i="19" s="1"/>
  <c r="J6" i="19" s="1"/>
  <c r="R22" i="19"/>
  <c r="U22" i="19" s="1"/>
  <c r="J25" i="19"/>
  <c r="J24" i="19" s="1"/>
  <c r="J23" i="19" s="1"/>
  <c r="J22" i="19" s="1"/>
  <c r="J21" i="19" s="1"/>
  <c r="J20" i="19" s="1"/>
  <c r="J19" i="19" s="1"/>
  <c r="J18" i="19" s="1"/>
  <c r="J17" i="19" s="1"/>
  <c r="R23" i="19"/>
  <c r="J36" i="19"/>
  <c r="J35" i="19" s="1"/>
  <c r="J34" i="19" s="1"/>
  <c r="J33" i="19" s="1"/>
  <c r="J32" i="19" s="1"/>
  <c r="J31" i="19" s="1"/>
  <c r="J30" i="19" s="1"/>
  <c r="J29" i="19" s="1"/>
  <c r="J28" i="19" s="1"/>
  <c r="R24" i="19"/>
  <c r="U24" i="19" s="1"/>
  <c r="J47" i="19"/>
  <c r="J46" i="19" s="1"/>
  <c r="J45" i="19" s="1"/>
  <c r="J44" i="19" s="1"/>
  <c r="J43" i="19" s="1"/>
  <c r="J42" i="19" s="1"/>
  <c r="J41" i="19" s="1"/>
  <c r="J40" i="19" s="1"/>
  <c r="J39" i="19" s="1"/>
  <c r="R25" i="19"/>
  <c r="U25" i="19" s="1"/>
  <c r="J14" i="17"/>
  <c r="J13" i="17" s="1"/>
  <c r="J12" i="17" s="1"/>
  <c r="J11" i="17" s="1"/>
  <c r="J10" i="17" s="1"/>
  <c r="J9" i="17" s="1"/>
  <c r="J8" i="17" s="1"/>
  <c r="J7" i="17" s="1"/>
  <c r="J6" i="17" s="1"/>
  <c r="R22" i="17"/>
  <c r="U22" i="17" s="1"/>
  <c r="J25" i="17"/>
  <c r="J24" i="17" s="1"/>
  <c r="J23" i="17" s="1"/>
  <c r="J22" i="17" s="1"/>
  <c r="J21" i="17" s="1"/>
  <c r="J20" i="17" s="1"/>
  <c r="J19" i="17" s="1"/>
  <c r="J18" i="17" s="1"/>
  <c r="J17" i="17" s="1"/>
  <c r="R23" i="17"/>
  <c r="U23" i="17" s="1"/>
  <c r="J36" i="17"/>
  <c r="J35" i="17" s="1"/>
  <c r="J34" i="17" s="1"/>
  <c r="J33" i="17" s="1"/>
  <c r="J32" i="17" s="1"/>
  <c r="J31" i="17" s="1"/>
  <c r="J30" i="17" s="1"/>
  <c r="J29" i="17" s="1"/>
  <c r="J28" i="17" s="1"/>
  <c r="R24" i="17"/>
  <c r="U24" i="17" s="1"/>
  <c r="J47" i="17"/>
  <c r="J46" i="17" s="1"/>
  <c r="J45" i="17" s="1"/>
  <c r="J44" i="17" s="1"/>
  <c r="J43" i="17" s="1"/>
  <c r="J42" i="17" s="1"/>
  <c r="J41" i="17" s="1"/>
  <c r="J40" i="17" s="1"/>
  <c r="J39" i="17" s="1"/>
  <c r="R25" i="17"/>
  <c r="U25" i="17" s="1"/>
  <c r="J14" i="14"/>
  <c r="J13" i="14" s="1"/>
  <c r="J12" i="14" s="1"/>
  <c r="J11" i="14" s="1"/>
  <c r="J10" i="14" s="1"/>
  <c r="J9" i="14" s="1"/>
  <c r="J8" i="14" s="1"/>
  <c r="J7" i="14" s="1"/>
  <c r="J6" i="14" s="1"/>
  <c r="R22" i="14"/>
  <c r="U22" i="14" s="1"/>
  <c r="J14" i="16"/>
  <c r="J13" i="16" s="1"/>
  <c r="J12" i="16" s="1"/>
  <c r="J11" i="16" s="1"/>
  <c r="J10" i="16" s="1"/>
  <c r="J9" i="16" s="1"/>
  <c r="J8" i="16" s="1"/>
  <c r="J7" i="16" s="1"/>
  <c r="J6" i="16" s="1"/>
  <c r="R22" i="16"/>
  <c r="U22" i="16" s="1"/>
  <c r="U23" i="19"/>
  <c r="J47" i="14"/>
  <c r="J46" i="14" s="1"/>
  <c r="J45" i="14" s="1"/>
  <c r="J44" i="14" s="1"/>
  <c r="J43" i="14" s="1"/>
  <c r="J42" i="14" s="1"/>
  <c r="J41" i="14" s="1"/>
  <c r="J40" i="14" s="1"/>
  <c r="J39" i="14" s="1"/>
  <c r="R25" i="14"/>
  <c r="U25" i="14" s="1"/>
  <c r="D14" i="18"/>
  <c r="D13" i="18" s="1"/>
  <c r="D12" i="18" s="1"/>
  <c r="D11" i="18" s="1"/>
  <c r="D10" i="18" s="1"/>
  <c r="D9" i="18" s="1"/>
  <c r="D8" i="18" s="1"/>
  <c r="D7" i="18" s="1"/>
  <c r="D6" i="18" s="1"/>
  <c r="R18" i="18"/>
  <c r="U18" i="18" s="1"/>
  <c r="D36" i="18"/>
  <c r="D35" i="18" s="1"/>
  <c r="D34" i="18" s="1"/>
  <c r="D33" i="18" s="1"/>
  <c r="D32" i="18" s="1"/>
  <c r="D31" i="18" s="1"/>
  <c r="D30" i="18" s="1"/>
  <c r="D29" i="18" s="1"/>
  <c r="D28" i="18" s="1"/>
  <c r="R20" i="18"/>
  <c r="U20" i="18" s="1"/>
  <c r="D14" i="19"/>
  <c r="D13" i="19" s="1"/>
  <c r="D12" i="19" s="1"/>
  <c r="D11" i="19" s="1"/>
  <c r="D10" i="19" s="1"/>
  <c r="D9" i="19" s="1"/>
  <c r="D8" i="19" s="1"/>
  <c r="D7" i="19" s="1"/>
  <c r="D6" i="19" s="1"/>
  <c r="R18" i="19"/>
  <c r="U18" i="19" s="1"/>
  <c r="D36" i="19"/>
  <c r="D35" i="19" s="1"/>
  <c r="D34" i="19" s="1"/>
  <c r="D33" i="19" s="1"/>
  <c r="D32" i="19" s="1"/>
  <c r="D31" i="19" s="1"/>
  <c r="D30" i="19" s="1"/>
  <c r="D29" i="19" s="1"/>
  <c r="D28" i="19" s="1"/>
  <c r="R20" i="19"/>
  <c r="D14" i="17"/>
  <c r="D13" i="17" s="1"/>
  <c r="D12" i="17" s="1"/>
  <c r="D11" i="17" s="1"/>
  <c r="D10" i="17" s="1"/>
  <c r="D9" i="17" s="1"/>
  <c r="D8" i="17" s="1"/>
  <c r="D7" i="17" s="1"/>
  <c r="D6" i="17" s="1"/>
  <c r="R18" i="17"/>
  <c r="U18" i="17" s="1"/>
  <c r="D36" i="17"/>
  <c r="D35" i="17" s="1"/>
  <c r="D34" i="17" s="1"/>
  <c r="D33" i="17" s="1"/>
  <c r="D32" i="17" s="1"/>
  <c r="D31" i="17" s="1"/>
  <c r="D30" i="17" s="1"/>
  <c r="D29" i="17" s="1"/>
  <c r="D28" i="17" s="1"/>
  <c r="R20" i="17"/>
  <c r="J25" i="14"/>
  <c r="J24" i="14" s="1"/>
  <c r="J23" i="14" s="1"/>
  <c r="J22" i="14" s="1"/>
  <c r="J21" i="14" s="1"/>
  <c r="J20" i="14" s="1"/>
  <c r="J19" i="14" s="1"/>
  <c r="J18" i="14" s="1"/>
  <c r="J17" i="14" s="1"/>
  <c r="R23" i="14"/>
  <c r="U23" i="14" s="1"/>
  <c r="J25" i="16"/>
  <c r="J24" i="16" s="1"/>
  <c r="J23" i="16" s="1"/>
  <c r="J22" i="16" s="1"/>
  <c r="J21" i="16" s="1"/>
  <c r="J20" i="16" s="1"/>
  <c r="J19" i="16" s="1"/>
  <c r="J18" i="16" s="1"/>
  <c r="J17" i="16" s="1"/>
  <c r="J36" i="16"/>
  <c r="J35" i="16" s="1"/>
  <c r="J34" i="16" s="1"/>
  <c r="J33" i="16" s="1"/>
  <c r="J32" i="16" s="1"/>
  <c r="J31" i="16" s="1"/>
  <c r="J30" i="16" s="1"/>
  <c r="J29" i="16" s="1"/>
  <c r="J28" i="16" s="1"/>
  <c r="R24" i="16"/>
  <c r="U24" i="16" s="1"/>
  <c r="U19" i="18"/>
  <c r="U19" i="19"/>
  <c r="U20" i="19"/>
  <c r="U20" i="17"/>
  <c r="AI47" i="4"/>
  <c r="AJ47" i="4" s="1"/>
  <c r="AI51" i="4"/>
  <c r="AJ51" i="4" s="1"/>
  <c r="AI55" i="4"/>
  <c r="AJ55" i="4" s="1"/>
  <c r="AI53" i="4"/>
  <c r="AJ53" i="4" s="1"/>
  <c r="AI54" i="4"/>
  <c r="AJ54" i="4" s="1"/>
  <c r="AI48" i="4"/>
  <c r="AJ48" i="4" s="1"/>
  <c r="AI52" i="4"/>
  <c r="AJ52" i="4" s="1"/>
  <c r="AI46" i="4"/>
  <c r="AJ46" i="4" s="1"/>
  <c r="AI49" i="4"/>
  <c r="AJ49" i="4" s="1"/>
  <c r="AF36" i="4"/>
  <c r="AJ36" i="4" s="1"/>
  <c r="AF34" i="4"/>
  <c r="AJ34" i="4" s="1"/>
  <c r="AF42" i="4"/>
  <c r="AJ42" i="4" s="1"/>
  <c r="AC43" i="4" s="1"/>
  <c r="AF35" i="4"/>
  <c r="AJ35" i="4" s="1"/>
  <c r="AF40" i="4"/>
  <c r="AJ40" i="4" s="1"/>
  <c r="AF37" i="4"/>
  <c r="AJ37" i="4" s="1"/>
  <c r="AF41" i="4"/>
  <c r="AJ41" i="4" s="1"/>
  <c r="AF38" i="4"/>
  <c r="AJ38" i="4" s="1"/>
  <c r="H39" i="4"/>
  <c r="L39" i="4" s="1"/>
  <c r="H41" i="4"/>
  <c r="L41" i="4" s="1"/>
  <c r="H34" i="4"/>
  <c r="L34" i="4" s="1"/>
  <c r="H36" i="4"/>
  <c r="L36" i="4" s="1"/>
  <c r="H40" i="4"/>
  <c r="L40" i="4" s="1"/>
  <c r="H37" i="4"/>
  <c r="L37" i="4" s="1"/>
  <c r="H38" i="4"/>
  <c r="L38" i="4" s="1"/>
  <c r="H42" i="4"/>
  <c r="L42" i="4" s="1"/>
  <c r="H24" i="4"/>
  <c r="L24" i="4" s="1"/>
  <c r="H28" i="4"/>
  <c r="L28" i="4" s="1"/>
  <c r="H26" i="4"/>
  <c r="L26" i="4" s="1"/>
  <c r="H20" i="4"/>
  <c r="H23" i="4"/>
  <c r="L23" i="4" s="1"/>
  <c r="H27" i="4"/>
  <c r="L27" i="4" s="1"/>
  <c r="H21" i="4"/>
  <c r="L21" i="4" s="1"/>
  <c r="H25" i="4"/>
  <c r="L25" i="4" s="1"/>
  <c r="H29" i="4"/>
  <c r="L29" i="4" s="1"/>
  <c r="AI10" i="4"/>
  <c r="AI13" i="4"/>
  <c r="C23" i="2"/>
  <c r="B27" i="4"/>
  <c r="O22" i="2"/>
  <c r="Z26" i="4"/>
  <c r="U23" i="2"/>
  <c r="Z53" i="4"/>
  <c r="I8" i="2"/>
  <c r="B38" i="4"/>
  <c r="C8" i="2"/>
  <c r="B12" i="4"/>
  <c r="U9" i="2"/>
  <c r="Z39" i="4"/>
  <c r="I23" i="2"/>
  <c r="B53" i="4"/>
  <c r="D41" i="5"/>
  <c r="D40" i="5" s="1"/>
  <c r="D39" i="5" s="1"/>
  <c r="R21" i="5" s="1"/>
  <c r="U21" i="5" s="1"/>
  <c r="J7" i="5"/>
  <c r="J6" i="5" s="1"/>
  <c r="R22" i="5"/>
  <c r="U22" i="5" s="1"/>
  <c r="J20" i="5"/>
  <c r="J19" i="5" s="1"/>
  <c r="J18" i="5" s="1"/>
  <c r="J17" i="5" s="1"/>
  <c r="R23" i="5"/>
  <c r="U23" i="5" s="1"/>
  <c r="J42" i="5"/>
  <c r="J41" i="5" s="1"/>
  <c r="J40" i="5" s="1"/>
  <c r="J39" i="5" s="1"/>
  <c r="R25" i="5"/>
  <c r="U25" i="5" s="1"/>
  <c r="D18" i="5"/>
  <c r="D17" i="5" s="1"/>
  <c r="R19" i="5"/>
  <c r="U19" i="5" s="1"/>
  <c r="J33" i="5"/>
  <c r="J32" i="5" s="1"/>
  <c r="J31" i="5" s="1"/>
  <c r="J30" i="5" s="1"/>
  <c r="J29" i="5" s="1"/>
  <c r="J28" i="5" s="1"/>
  <c r="R24" i="5"/>
  <c r="U24" i="5" s="1"/>
  <c r="D6" i="5"/>
  <c r="R18" i="5"/>
  <c r="D29" i="5"/>
  <c r="D28" i="5" s="1"/>
  <c r="R20" i="5"/>
  <c r="U20" i="5" s="1"/>
  <c r="AI7" i="4"/>
  <c r="AI8" i="4"/>
  <c r="AI11" i="4"/>
  <c r="AI12" i="4"/>
  <c r="AI14" i="4"/>
  <c r="AI15" i="4"/>
  <c r="K8" i="4"/>
  <c r="K9" i="4"/>
  <c r="K10" i="4"/>
  <c r="K11" i="4"/>
  <c r="K12" i="4"/>
  <c r="K13" i="4"/>
  <c r="K14" i="4"/>
  <c r="K15" i="4"/>
  <c r="AI16" i="4"/>
  <c r="K16" i="4"/>
  <c r="AH7" i="4"/>
  <c r="AH8" i="4"/>
  <c r="AH9" i="4"/>
  <c r="AH10" i="4"/>
  <c r="AH11" i="4"/>
  <c r="AH12" i="4"/>
  <c r="AH13" i="4"/>
  <c r="AH14" i="4"/>
  <c r="AH15" i="4"/>
  <c r="J7" i="4"/>
  <c r="J8" i="4"/>
  <c r="J9" i="4"/>
  <c r="J10" i="4"/>
  <c r="J11" i="4"/>
  <c r="J12" i="4"/>
  <c r="J13" i="4"/>
  <c r="J14" i="4"/>
  <c r="J15" i="4"/>
  <c r="AH16" i="4"/>
  <c r="J16" i="4"/>
  <c r="AG7" i="4"/>
  <c r="AG8" i="4"/>
  <c r="AG9" i="4"/>
  <c r="AG10" i="4"/>
  <c r="AG11" i="4"/>
  <c r="AG12" i="4"/>
  <c r="AG13" i="4"/>
  <c r="AG14" i="4"/>
  <c r="AG15" i="4"/>
  <c r="AG16" i="4"/>
  <c r="I7" i="4"/>
  <c r="I8" i="4"/>
  <c r="I9" i="4"/>
  <c r="I10" i="4"/>
  <c r="I11" i="4"/>
  <c r="I12" i="4"/>
  <c r="I13" i="4"/>
  <c r="I14" i="4"/>
  <c r="I15" i="4"/>
  <c r="I16" i="4"/>
  <c r="H7" i="4"/>
  <c r="H8" i="4"/>
  <c r="H9" i="4"/>
  <c r="H10" i="4"/>
  <c r="H11" i="4"/>
  <c r="H12" i="4"/>
  <c r="H13" i="4"/>
  <c r="H14" i="4"/>
  <c r="H15" i="4"/>
  <c r="AF7" i="4"/>
  <c r="AF8" i="4"/>
  <c r="AF9" i="4"/>
  <c r="AF10" i="4"/>
  <c r="AF11" i="4"/>
  <c r="AF12" i="4"/>
  <c r="AF13" i="4"/>
  <c r="AF14" i="4"/>
  <c r="AF15" i="4"/>
  <c r="AF20" i="4"/>
  <c r="AF33" i="4"/>
  <c r="H33" i="4"/>
  <c r="AF16" i="4"/>
  <c r="H16" i="4"/>
  <c r="AE33" i="4"/>
  <c r="G33" i="4"/>
  <c r="AE7" i="4"/>
  <c r="AE8" i="4"/>
  <c r="AE9" i="4"/>
  <c r="AE10" i="4"/>
  <c r="AE11" i="4"/>
  <c r="AE12" i="4"/>
  <c r="AE13" i="4"/>
  <c r="AE14" i="4"/>
  <c r="AE15" i="4"/>
  <c r="AE16" i="4"/>
  <c r="AE20" i="4"/>
  <c r="G20" i="4"/>
  <c r="AB20" i="4"/>
  <c r="AB33" i="4"/>
  <c r="D33" i="4"/>
  <c r="D20" i="4"/>
  <c r="AB7" i="4"/>
  <c r="AB8" i="4"/>
  <c r="AB9" i="4"/>
  <c r="AB10" i="4"/>
  <c r="AB11" i="4"/>
  <c r="AB12" i="4"/>
  <c r="AB13" i="4"/>
  <c r="AB14" i="4"/>
  <c r="AB15" i="4"/>
  <c r="AB16" i="4"/>
  <c r="D7" i="4"/>
  <c r="D8" i="4"/>
  <c r="D9" i="4"/>
  <c r="D10" i="4"/>
  <c r="D11" i="4"/>
  <c r="D12" i="4"/>
  <c r="D13" i="4"/>
  <c r="D14" i="4"/>
  <c r="D15" i="4"/>
  <c r="D16" i="4"/>
  <c r="AJ13" i="4" l="1"/>
  <c r="U26" i="16"/>
  <c r="U26" i="14"/>
  <c r="E30" i="4"/>
  <c r="E43" i="4"/>
  <c r="V27" i="4"/>
  <c r="R27" i="4"/>
  <c r="U27" i="4"/>
  <c r="Q27" i="4"/>
  <c r="T27" i="4"/>
  <c r="P27" i="4"/>
  <c r="S27" i="4"/>
  <c r="O27" i="4"/>
  <c r="O37" i="4"/>
  <c r="S37" i="4"/>
  <c r="P37" i="4"/>
  <c r="T37" i="4"/>
  <c r="Q37" i="4"/>
  <c r="U37" i="4"/>
  <c r="R37" i="4"/>
  <c r="V37" i="4"/>
  <c r="AS37" i="4"/>
  <c r="AO37" i="4"/>
  <c r="AR37" i="4"/>
  <c r="AN37" i="4"/>
  <c r="AT37" i="4"/>
  <c r="AP37" i="4"/>
  <c r="AQ37" i="4"/>
  <c r="AM37" i="4"/>
  <c r="AS55" i="4"/>
  <c r="AO55" i="4"/>
  <c r="AR55" i="4"/>
  <c r="AN55" i="4"/>
  <c r="AT55" i="4"/>
  <c r="AP55" i="4"/>
  <c r="AQ55" i="4"/>
  <c r="AM55" i="4"/>
  <c r="V21" i="4"/>
  <c r="R21" i="4"/>
  <c r="T21" i="4"/>
  <c r="S21" i="4"/>
  <c r="U21" i="4"/>
  <c r="Q21" i="4"/>
  <c r="P21" i="4"/>
  <c r="O21" i="4"/>
  <c r="V26" i="4"/>
  <c r="R26" i="4"/>
  <c r="U26" i="4"/>
  <c r="Q26" i="4"/>
  <c r="T26" i="4"/>
  <c r="P26" i="4"/>
  <c r="S26" i="4"/>
  <c r="O26" i="4"/>
  <c r="O38" i="4"/>
  <c r="S38" i="4"/>
  <c r="P38" i="4"/>
  <c r="T38" i="4"/>
  <c r="Q38" i="4"/>
  <c r="U38" i="4"/>
  <c r="R38" i="4"/>
  <c r="V38" i="4"/>
  <c r="O34" i="4"/>
  <c r="S34" i="4"/>
  <c r="P34" i="4"/>
  <c r="T34" i="4"/>
  <c r="Q34" i="4"/>
  <c r="U34" i="4"/>
  <c r="R34" i="4"/>
  <c r="V34" i="4"/>
  <c r="AS41" i="4"/>
  <c r="AO41" i="4"/>
  <c r="AR41" i="4"/>
  <c r="AN41" i="4"/>
  <c r="AT41" i="4"/>
  <c r="AP41" i="4"/>
  <c r="AQ41" i="4"/>
  <c r="AM41" i="4"/>
  <c r="AS42" i="4"/>
  <c r="AO42" i="4"/>
  <c r="AR42" i="4"/>
  <c r="AN42" i="4"/>
  <c r="AT42" i="4"/>
  <c r="AP42" i="4"/>
  <c r="AQ42" i="4"/>
  <c r="AM42" i="4"/>
  <c r="AS46" i="4"/>
  <c r="AO46" i="4"/>
  <c r="AR46" i="4"/>
  <c r="AN46" i="4"/>
  <c r="AT46" i="4"/>
  <c r="AP46" i="4"/>
  <c r="AQ46" i="4"/>
  <c r="AM46" i="4"/>
  <c r="AS53" i="4"/>
  <c r="AO53" i="4"/>
  <c r="AR53" i="4"/>
  <c r="AN53" i="4"/>
  <c r="AT53" i="4"/>
  <c r="AP53" i="4"/>
  <c r="AQ53" i="4"/>
  <c r="AM53" i="4"/>
  <c r="V28" i="4"/>
  <c r="R28" i="4"/>
  <c r="U28" i="4"/>
  <c r="Q28" i="4"/>
  <c r="T28" i="4"/>
  <c r="P28" i="4"/>
  <c r="O28" i="4"/>
  <c r="S28" i="4"/>
  <c r="AS34" i="4"/>
  <c r="AO34" i="4"/>
  <c r="AR34" i="4"/>
  <c r="AN34" i="4"/>
  <c r="AT34" i="4"/>
  <c r="AP34" i="4"/>
  <c r="AQ34" i="4"/>
  <c r="AM34" i="4"/>
  <c r="V29" i="4"/>
  <c r="R29" i="4"/>
  <c r="U29" i="4"/>
  <c r="Q29" i="4"/>
  <c r="T29" i="4"/>
  <c r="P29" i="4"/>
  <c r="S29" i="4"/>
  <c r="O29" i="4"/>
  <c r="S23" i="4"/>
  <c r="V23" i="4"/>
  <c r="R23" i="4"/>
  <c r="O23" i="4"/>
  <c r="U23" i="4"/>
  <c r="Q23" i="4"/>
  <c r="T23" i="4"/>
  <c r="P23" i="4"/>
  <c r="V24" i="4"/>
  <c r="R24" i="4"/>
  <c r="P24" i="4"/>
  <c r="O24" i="4"/>
  <c r="U24" i="4"/>
  <c r="Q24" i="4"/>
  <c r="T24" i="4"/>
  <c r="S24" i="4"/>
  <c r="O40" i="4"/>
  <c r="S40" i="4"/>
  <c r="P40" i="4"/>
  <c r="T40" i="4"/>
  <c r="Q40" i="4"/>
  <c r="U40" i="4"/>
  <c r="R40" i="4"/>
  <c r="V40" i="4"/>
  <c r="O39" i="4"/>
  <c r="S39" i="4"/>
  <c r="P39" i="4"/>
  <c r="T39" i="4"/>
  <c r="Q39" i="4"/>
  <c r="U39" i="4"/>
  <c r="V39" i="4"/>
  <c r="R39" i="4"/>
  <c r="AS40" i="4"/>
  <c r="AO40" i="4"/>
  <c r="AR40" i="4"/>
  <c r="AN40" i="4"/>
  <c r="AT40" i="4"/>
  <c r="AP40" i="4"/>
  <c r="AQ40" i="4"/>
  <c r="AM40" i="4"/>
  <c r="AS36" i="4"/>
  <c r="AO36" i="4"/>
  <c r="AR36" i="4"/>
  <c r="AN36" i="4"/>
  <c r="AT36" i="4"/>
  <c r="AP36" i="4"/>
  <c r="AQ36" i="4"/>
  <c r="AM36" i="4"/>
  <c r="AS48" i="4"/>
  <c r="AO48" i="4"/>
  <c r="AR48" i="4"/>
  <c r="AN48" i="4"/>
  <c r="AT48" i="4"/>
  <c r="AP48" i="4"/>
  <c r="AQ48" i="4"/>
  <c r="AM48" i="4"/>
  <c r="AS51" i="4"/>
  <c r="AO51" i="4"/>
  <c r="AR51" i="4"/>
  <c r="AN51" i="4"/>
  <c r="AT51" i="4"/>
  <c r="AP51" i="4"/>
  <c r="AQ51" i="4"/>
  <c r="AM51" i="4"/>
  <c r="O41" i="4"/>
  <c r="S41" i="4"/>
  <c r="P41" i="4"/>
  <c r="T41" i="4"/>
  <c r="Q41" i="4"/>
  <c r="U41" i="4"/>
  <c r="R41" i="4"/>
  <c r="V41" i="4"/>
  <c r="AS52" i="4"/>
  <c r="AO52" i="4"/>
  <c r="AR52" i="4"/>
  <c r="AN52" i="4"/>
  <c r="AT52" i="4"/>
  <c r="AP52" i="4"/>
  <c r="AQ52" i="4"/>
  <c r="AM52" i="4"/>
  <c r="AT13" i="4"/>
  <c r="AP13" i="4"/>
  <c r="AS13" i="4"/>
  <c r="AO13" i="4"/>
  <c r="AR13" i="4"/>
  <c r="AN13" i="4"/>
  <c r="AM13" i="4"/>
  <c r="AQ13" i="4"/>
  <c r="V25" i="4"/>
  <c r="U25" i="4"/>
  <c r="T25" i="4"/>
  <c r="S25" i="4"/>
  <c r="O25" i="4"/>
  <c r="R25" i="4"/>
  <c r="P25" i="4"/>
  <c r="Q25" i="4"/>
  <c r="O42" i="4"/>
  <c r="S42" i="4"/>
  <c r="P42" i="4"/>
  <c r="T42" i="4"/>
  <c r="Q42" i="4"/>
  <c r="U42" i="4"/>
  <c r="R42" i="4"/>
  <c r="V42" i="4"/>
  <c r="O36" i="4"/>
  <c r="S36" i="4"/>
  <c r="P36" i="4"/>
  <c r="T36" i="4"/>
  <c r="Q36" i="4"/>
  <c r="U36" i="4"/>
  <c r="R36" i="4"/>
  <c r="V36" i="4"/>
  <c r="AS38" i="4"/>
  <c r="AO38" i="4"/>
  <c r="AR38" i="4"/>
  <c r="AN38" i="4"/>
  <c r="AT38" i="4"/>
  <c r="AP38" i="4"/>
  <c r="AQ38" i="4"/>
  <c r="AM38" i="4"/>
  <c r="AS35" i="4"/>
  <c r="AO35" i="4"/>
  <c r="AR35" i="4"/>
  <c r="AN35" i="4"/>
  <c r="AT35" i="4"/>
  <c r="AP35" i="4"/>
  <c r="AQ35" i="4"/>
  <c r="AM35" i="4"/>
  <c r="AS49" i="4"/>
  <c r="AO49" i="4"/>
  <c r="AR49" i="4"/>
  <c r="AN49" i="4"/>
  <c r="AT49" i="4"/>
  <c r="AP49" i="4"/>
  <c r="AQ49" i="4"/>
  <c r="AM49" i="4"/>
  <c r="AS54" i="4"/>
  <c r="AO54" i="4"/>
  <c r="AR54" i="4"/>
  <c r="AN54" i="4"/>
  <c r="AT54" i="4"/>
  <c r="AP54" i="4"/>
  <c r="AQ54" i="4"/>
  <c r="AM54" i="4"/>
  <c r="AS47" i="4"/>
  <c r="AO47" i="4"/>
  <c r="AR47" i="4"/>
  <c r="AN47" i="4"/>
  <c r="AT47" i="4"/>
  <c r="AP47" i="4"/>
  <c r="AQ47" i="4"/>
  <c r="AM47" i="4"/>
  <c r="AJ16" i="4"/>
  <c r="AJ8" i="4"/>
  <c r="L7" i="4"/>
  <c r="L33" i="4"/>
  <c r="U26" i="17"/>
  <c r="U26" i="19"/>
  <c r="U26" i="18"/>
  <c r="AJ15" i="4"/>
  <c r="AJ11" i="4"/>
  <c r="AJ7" i="4"/>
  <c r="AJ20" i="4"/>
  <c r="AJ12" i="4"/>
  <c r="AJ33" i="4"/>
  <c r="AJ14" i="4"/>
  <c r="AJ10" i="4"/>
  <c r="L20" i="4"/>
  <c r="W17" i="2"/>
  <c r="AI50" i="4"/>
  <c r="AJ50" i="4" s="1"/>
  <c r="AC56" i="4" s="1"/>
  <c r="W22" i="2"/>
  <c r="AF39" i="4"/>
  <c r="AJ39" i="4" s="1"/>
  <c r="H35" i="4"/>
  <c r="L35" i="4" s="1"/>
  <c r="H22" i="4"/>
  <c r="L22" i="4" s="1"/>
  <c r="AI9" i="4"/>
  <c r="AJ9" i="4" s="1"/>
  <c r="K11" i="2"/>
  <c r="C22" i="2"/>
  <c r="B26" i="4"/>
  <c r="I7" i="2"/>
  <c r="B37" i="4"/>
  <c r="U22" i="2"/>
  <c r="Z52" i="4"/>
  <c r="O21" i="2"/>
  <c r="Z25" i="4"/>
  <c r="I22" i="2"/>
  <c r="B52" i="4"/>
  <c r="C7" i="2"/>
  <c r="B11" i="4"/>
  <c r="U8" i="2"/>
  <c r="Z38" i="4"/>
  <c r="U18" i="5"/>
  <c r="U26" i="5" s="1"/>
  <c r="L15" i="4"/>
  <c r="L11" i="4"/>
  <c r="L12" i="4"/>
  <c r="L13" i="4"/>
  <c r="L8" i="4"/>
  <c r="L9" i="4"/>
  <c r="L16" i="4"/>
  <c r="L10" i="4"/>
  <c r="L14" i="4"/>
  <c r="W25" i="4" l="1"/>
  <c r="AC17" i="4"/>
  <c r="AU49" i="4"/>
  <c r="AU35" i="4"/>
  <c r="AU37" i="4"/>
  <c r="AU47" i="4"/>
  <c r="AU54" i="4"/>
  <c r="AU38" i="4"/>
  <c r="E17" i="4"/>
  <c r="W27" i="4"/>
  <c r="S20" i="4"/>
  <c r="P20" i="4"/>
  <c r="T20" i="4"/>
  <c r="R20" i="4"/>
  <c r="Q20" i="4"/>
  <c r="U20" i="4"/>
  <c r="V20" i="4"/>
  <c r="O20" i="4"/>
  <c r="AT9" i="4"/>
  <c r="AP9" i="4"/>
  <c r="AS9" i="4"/>
  <c r="AO9" i="4"/>
  <c r="AR9" i="4"/>
  <c r="AN9" i="4"/>
  <c r="AM9" i="4"/>
  <c r="AQ9" i="4"/>
  <c r="AT10" i="4"/>
  <c r="AP10" i="4"/>
  <c r="AS10" i="4"/>
  <c r="AO10" i="4"/>
  <c r="AR10" i="4"/>
  <c r="AN10" i="4"/>
  <c r="AQ10" i="4"/>
  <c r="AM10" i="4"/>
  <c r="AS20" i="4"/>
  <c r="AO20" i="4"/>
  <c r="AR20" i="4"/>
  <c r="AN20" i="4"/>
  <c r="AT20" i="4"/>
  <c r="AP20" i="4"/>
  <c r="AQ20" i="4"/>
  <c r="AM20" i="4"/>
  <c r="AU52" i="4"/>
  <c r="AU51" i="4"/>
  <c r="AU48" i="4"/>
  <c r="AU36" i="4"/>
  <c r="AU40" i="4"/>
  <c r="W24" i="4"/>
  <c r="W23" i="4"/>
  <c r="W29" i="4"/>
  <c r="AS15" i="4"/>
  <c r="AO15" i="4"/>
  <c r="AR15" i="4"/>
  <c r="AN15" i="4"/>
  <c r="AT15" i="4"/>
  <c r="AP15" i="4"/>
  <c r="AQ15" i="4"/>
  <c r="AM15" i="4"/>
  <c r="W39" i="4"/>
  <c r="O22" i="4"/>
  <c r="V22" i="4"/>
  <c r="R22" i="4"/>
  <c r="T22" i="4"/>
  <c r="U22" i="4"/>
  <c r="Q22" i="4"/>
  <c r="P22" i="4"/>
  <c r="S22" i="4"/>
  <c r="AS50" i="4"/>
  <c r="AO50" i="4"/>
  <c r="AR50" i="4"/>
  <c r="AN50" i="4"/>
  <c r="AT50" i="4"/>
  <c r="AP50" i="4"/>
  <c r="AQ50" i="4"/>
  <c r="AM50" i="4"/>
  <c r="AS14" i="4"/>
  <c r="AR14" i="4"/>
  <c r="AT14" i="4"/>
  <c r="AP14" i="4"/>
  <c r="AQ14" i="4"/>
  <c r="AO14" i="4"/>
  <c r="AN14" i="4"/>
  <c r="AM14" i="4"/>
  <c r="AT7" i="4"/>
  <c r="AP7" i="4"/>
  <c r="AS7" i="4"/>
  <c r="AO7" i="4"/>
  <c r="AR7" i="4"/>
  <c r="AN7" i="4"/>
  <c r="AQ7" i="4"/>
  <c r="AM7" i="4"/>
  <c r="AT8" i="4"/>
  <c r="AP8" i="4"/>
  <c r="AS8" i="4"/>
  <c r="AO8" i="4"/>
  <c r="AR8" i="4"/>
  <c r="AN8" i="4"/>
  <c r="AQ8" i="4"/>
  <c r="AM8" i="4"/>
  <c r="AU13" i="4"/>
  <c r="AU34" i="4"/>
  <c r="AU53" i="4"/>
  <c r="AU46" i="4"/>
  <c r="AU42" i="4"/>
  <c r="W34" i="4"/>
  <c r="W38" i="4"/>
  <c r="AS39" i="4"/>
  <c r="AO39" i="4"/>
  <c r="AR39" i="4"/>
  <c r="AN39" i="4"/>
  <c r="AT39" i="4"/>
  <c r="AP39" i="4"/>
  <c r="AQ39" i="4"/>
  <c r="AM39" i="4"/>
  <c r="AT12" i="4"/>
  <c r="AP12" i="4"/>
  <c r="AS12" i="4"/>
  <c r="AO12" i="4"/>
  <c r="AR12" i="4"/>
  <c r="AN12" i="4"/>
  <c r="AQ12" i="4"/>
  <c r="AM12" i="4"/>
  <c r="P33" i="4"/>
  <c r="T33" i="4"/>
  <c r="Q33" i="4"/>
  <c r="U33" i="4"/>
  <c r="R33" i="4"/>
  <c r="V33" i="4"/>
  <c r="S33" i="4"/>
  <c r="O33" i="4"/>
  <c r="W41" i="4"/>
  <c r="W40" i="4"/>
  <c r="O35" i="4"/>
  <c r="S35" i="4"/>
  <c r="P35" i="4"/>
  <c r="T35" i="4"/>
  <c r="Q35" i="4"/>
  <c r="U35" i="4"/>
  <c r="R35" i="4"/>
  <c r="V35" i="4"/>
  <c r="AS33" i="4"/>
  <c r="AO33" i="4"/>
  <c r="AR33" i="4"/>
  <c r="AN33" i="4"/>
  <c r="AT33" i="4"/>
  <c r="AP33" i="4"/>
  <c r="AQ33" i="4"/>
  <c r="AM33" i="4"/>
  <c r="AT11" i="4"/>
  <c r="AP11" i="4"/>
  <c r="AS11" i="4"/>
  <c r="AO11" i="4"/>
  <c r="AR11" i="4"/>
  <c r="AN11" i="4"/>
  <c r="AQ11" i="4"/>
  <c r="AM11" i="4"/>
  <c r="AS16" i="4"/>
  <c r="AO16" i="4"/>
  <c r="AR16" i="4"/>
  <c r="AN16" i="4"/>
  <c r="AT16" i="4"/>
  <c r="AP16" i="4"/>
  <c r="AQ16" i="4"/>
  <c r="AM16" i="4"/>
  <c r="W36" i="4"/>
  <c r="W42" i="4"/>
  <c r="W28" i="4"/>
  <c r="AU41" i="4"/>
  <c r="W26" i="4"/>
  <c r="W21" i="4"/>
  <c r="AU55" i="4"/>
  <c r="W37" i="4"/>
  <c r="P14" i="4"/>
  <c r="R14" i="4"/>
  <c r="T14" i="4"/>
  <c r="V14" i="4"/>
  <c r="O14" i="4"/>
  <c r="Q14" i="4"/>
  <c r="S14" i="4"/>
  <c r="U14" i="4"/>
  <c r="P10" i="4"/>
  <c r="R10" i="4"/>
  <c r="T10" i="4"/>
  <c r="V10" i="4"/>
  <c r="O10" i="4"/>
  <c r="Q10" i="4"/>
  <c r="S10" i="4"/>
  <c r="U10" i="4"/>
  <c r="P16" i="4"/>
  <c r="R16" i="4"/>
  <c r="T16" i="4"/>
  <c r="V16" i="4"/>
  <c r="O16" i="4"/>
  <c r="Q16" i="4"/>
  <c r="S16" i="4"/>
  <c r="U16" i="4"/>
  <c r="P8" i="4"/>
  <c r="R8" i="4"/>
  <c r="T8" i="4"/>
  <c r="V8" i="4"/>
  <c r="O8" i="4"/>
  <c r="Q8" i="4"/>
  <c r="S8" i="4"/>
  <c r="U8" i="4"/>
  <c r="W19" i="2"/>
  <c r="W26" i="2"/>
  <c r="P7" i="4"/>
  <c r="R7" i="4"/>
  <c r="T7" i="4"/>
  <c r="V7" i="4"/>
  <c r="O7" i="4"/>
  <c r="Q7" i="4"/>
  <c r="S7" i="4"/>
  <c r="U7" i="4"/>
  <c r="P9" i="4"/>
  <c r="R9" i="4"/>
  <c r="T9" i="4"/>
  <c r="V9" i="4"/>
  <c r="O9" i="4"/>
  <c r="Q9" i="4"/>
  <c r="S9" i="4"/>
  <c r="U9" i="4"/>
  <c r="P11" i="4"/>
  <c r="R11" i="4"/>
  <c r="T11" i="4"/>
  <c r="V11" i="4"/>
  <c r="O11" i="4"/>
  <c r="Q11" i="4"/>
  <c r="S11" i="4"/>
  <c r="U11" i="4"/>
  <c r="P15" i="4"/>
  <c r="R15" i="4"/>
  <c r="T15" i="4"/>
  <c r="V15" i="4"/>
  <c r="O15" i="4"/>
  <c r="Q15" i="4"/>
  <c r="S15" i="4"/>
  <c r="U15" i="4"/>
  <c r="W10" i="2"/>
  <c r="P12" i="4"/>
  <c r="R12" i="4"/>
  <c r="T12" i="4"/>
  <c r="V12" i="4"/>
  <c r="O12" i="4"/>
  <c r="Q12" i="4"/>
  <c r="S12" i="4"/>
  <c r="U12" i="4"/>
  <c r="W25" i="2"/>
  <c r="W24" i="2"/>
  <c r="W18" i="2"/>
  <c r="W23" i="2"/>
  <c r="W20" i="2"/>
  <c r="K7" i="2"/>
  <c r="P13" i="4"/>
  <c r="Q13" i="4"/>
  <c r="Q26" i="2"/>
  <c r="E11" i="2"/>
  <c r="K6" i="2"/>
  <c r="W12" i="2"/>
  <c r="Q19" i="2"/>
  <c r="E21" i="2"/>
  <c r="E17" i="2"/>
  <c r="Q13" i="2"/>
  <c r="W7" i="2"/>
  <c r="K10" i="2"/>
  <c r="E19" i="2"/>
  <c r="K4" i="2"/>
  <c r="Q4" i="2"/>
  <c r="E9" i="2"/>
  <c r="E24" i="2"/>
  <c r="Q22" i="2"/>
  <c r="E22" i="2"/>
  <c r="Q18" i="2"/>
  <c r="K5" i="2"/>
  <c r="Q23" i="2"/>
  <c r="E25" i="2"/>
  <c r="W13" i="2"/>
  <c r="W6" i="2"/>
  <c r="W11" i="2"/>
  <c r="Q17" i="2"/>
  <c r="E23" i="2"/>
  <c r="K8" i="2"/>
  <c r="E6" i="2"/>
  <c r="E8" i="2"/>
  <c r="W8" i="2"/>
  <c r="K12" i="2"/>
  <c r="Q7" i="2"/>
  <c r="K9" i="2"/>
  <c r="W5" i="2"/>
  <c r="Q20" i="2"/>
  <c r="E18" i="2"/>
  <c r="Q9" i="2"/>
  <c r="K13" i="2"/>
  <c r="Q21" i="2"/>
  <c r="Q5" i="2"/>
  <c r="Q11" i="2"/>
  <c r="E5" i="2"/>
  <c r="Q10" i="2"/>
  <c r="Q8" i="2"/>
  <c r="E20" i="2"/>
  <c r="Q24" i="2"/>
  <c r="Q6" i="2"/>
  <c r="W9" i="2"/>
  <c r="W4" i="2"/>
  <c r="E7" i="2"/>
  <c r="E13" i="2"/>
  <c r="Q25" i="2"/>
  <c r="E26" i="2"/>
  <c r="E10" i="2"/>
  <c r="R13" i="4"/>
  <c r="V13" i="4"/>
  <c r="S13" i="4"/>
  <c r="U13" i="4"/>
  <c r="T13" i="4"/>
  <c r="O13" i="4"/>
  <c r="E12" i="2"/>
  <c r="Q12" i="2"/>
  <c r="E4" i="2"/>
  <c r="C21" i="2"/>
  <c r="B25" i="4"/>
  <c r="U7" i="2"/>
  <c r="Z37" i="4"/>
  <c r="I21" i="2"/>
  <c r="B51" i="4"/>
  <c r="U21" i="2"/>
  <c r="Z51" i="4"/>
  <c r="C6" i="2"/>
  <c r="B10" i="4"/>
  <c r="O20" i="2"/>
  <c r="Z24" i="4"/>
  <c r="I6" i="2"/>
  <c r="B36" i="4"/>
  <c r="AU9" i="4" l="1"/>
  <c r="W22" i="4"/>
  <c r="W7" i="4"/>
  <c r="AU11" i="4"/>
  <c r="AU33" i="4"/>
  <c r="AU15" i="4"/>
  <c r="AU20" i="4"/>
  <c r="AU10" i="4"/>
  <c r="W20" i="4"/>
  <c r="AU8" i="4"/>
  <c r="AU7" i="4"/>
  <c r="AU14" i="4"/>
  <c r="AU50" i="4"/>
  <c r="AU16" i="4"/>
  <c r="W35" i="4"/>
  <c r="W33" i="4"/>
  <c r="AU12" i="4"/>
  <c r="AU39" i="4"/>
  <c r="W13" i="4"/>
  <c r="W12" i="4"/>
  <c r="W21" i="2"/>
  <c r="W15" i="4"/>
  <c r="W11" i="4"/>
  <c r="W9" i="4"/>
  <c r="W8" i="4"/>
  <c r="W16" i="4"/>
  <c r="W10" i="4"/>
  <c r="W14" i="4"/>
  <c r="C20" i="2"/>
  <c r="B24" i="4"/>
  <c r="I5" i="2"/>
  <c r="B35" i="4"/>
  <c r="C5" i="2"/>
  <c r="B9" i="4"/>
  <c r="I20" i="2"/>
  <c r="B50" i="4"/>
  <c r="O19" i="2"/>
  <c r="Z23" i="4"/>
  <c r="U20" i="2"/>
  <c r="Z50" i="4"/>
  <c r="U6" i="2"/>
  <c r="Z36" i="4"/>
  <c r="C19" i="2" l="1"/>
  <c r="B23" i="4"/>
  <c r="U5" i="2"/>
  <c r="Z35" i="4"/>
  <c r="O18" i="2"/>
  <c r="Z22" i="4"/>
  <c r="C4" i="2"/>
  <c r="B7" i="4" s="1"/>
  <c r="B8" i="4"/>
  <c r="U19" i="2"/>
  <c r="Z49" i="4"/>
  <c r="I19" i="2"/>
  <c r="B49" i="4"/>
  <c r="I4" i="2"/>
  <c r="B33" i="4" s="1"/>
  <c r="B34" i="4"/>
  <c r="C18" i="2" l="1"/>
  <c r="B22" i="4"/>
  <c r="U18" i="2"/>
  <c r="Z48" i="4"/>
  <c r="O17" i="2"/>
  <c r="Z20" i="4" s="1"/>
  <c r="Z21" i="4"/>
  <c r="I18" i="2"/>
  <c r="B48" i="4"/>
  <c r="U4" i="2"/>
  <c r="Z33" i="4" s="1"/>
  <c r="Z34" i="4"/>
  <c r="C17" i="2" l="1"/>
  <c r="B20" i="4" s="1"/>
  <c r="B21" i="4"/>
  <c r="I17" i="2"/>
  <c r="B46" i="4" s="1"/>
  <c r="B47" i="4"/>
  <c r="U17" i="2"/>
  <c r="Z46" i="4" s="1"/>
  <c r="Z47" i="4"/>
</calcChain>
</file>

<file path=xl/sharedStrings.xml><?xml version="1.0" encoding="utf-8"?>
<sst xmlns="http://schemas.openxmlformats.org/spreadsheetml/2006/main" count="2529" uniqueCount="115">
  <si>
    <t>P7</t>
  </si>
  <si>
    <t xml:space="preserve">Price increment </t>
  </si>
  <si>
    <t>Available capacity</t>
  </si>
  <si>
    <t>€</t>
  </si>
  <si>
    <t>Capacity bids</t>
  </si>
  <si>
    <t>Bundled capacity A-B</t>
  </si>
  <si>
    <t>Total available capacity</t>
  </si>
  <si>
    <t>Shipper 1</t>
  </si>
  <si>
    <t>S1</t>
  </si>
  <si>
    <t>S2</t>
  </si>
  <si>
    <t>S3</t>
  </si>
  <si>
    <t>S4</t>
  </si>
  <si>
    <t>S5</t>
  </si>
  <si>
    <t>S6</t>
  </si>
  <si>
    <t>Total</t>
  </si>
  <si>
    <r>
      <t>P</t>
    </r>
    <r>
      <rPr>
        <b/>
        <vertAlign val="subscript"/>
        <sz val="11"/>
        <color indexed="8"/>
        <rFont val="Calibri"/>
        <family val="2"/>
      </rPr>
      <t>9</t>
    </r>
  </si>
  <si>
    <r>
      <t>P</t>
    </r>
    <r>
      <rPr>
        <b/>
        <vertAlign val="subscript"/>
        <sz val="11"/>
        <color indexed="8"/>
        <rFont val="Calibri"/>
        <family val="2"/>
      </rPr>
      <t>8</t>
    </r>
  </si>
  <si>
    <r>
      <t>P</t>
    </r>
    <r>
      <rPr>
        <b/>
        <vertAlign val="subscript"/>
        <sz val="11"/>
        <color indexed="8"/>
        <rFont val="Calibri"/>
        <family val="2"/>
      </rPr>
      <t>6</t>
    </r>
  </si>
  <si>
    <r>
      <t>P</t>
    </r>
    <r>
      <rPr>
        <b/>
        <vertAlign val="subscript"/>
        <sz val="11"/>
        <color indexed="8"/>
        <rFont val="Calibri"/>
        <family val="2"/>
      </rPr>
      <t>5</t>
    </r>
  </si>
  <si>
    <r>
      <t>P</t>
    </r>
    <r>
      <rPr>
        <b/>
        <vertAlign val="subscript"/>
        <sz val="11"/>
        <color indexed="8"/>
        <rFont val="Calibri"/>
        <family val="2"/>
      </rPr>
      <t>4</t>
    </r>
  </si>
  <si>
    <r>
      <t>P</t>
    </r>
    <r>
      <rPr>
        <b/>
        <vertAlign val="subscript"/>
        <sz val="11"/>
        <color indexed="8"/>
        <rFont val="Calibri"/>
        <family val="2"/>
      </rPr>
      <t>3</t>
    </r>
  </si>
  <si>
    <r>
      <t>P</t>
    </r>
    <r>
      <rPr>
        <b/>
        <vertAlign val="subscript"/>
        <sz val="11"/>
        <color indexed="8"/>
        <rFont val="Calibri"/>
        <family val="2"/>
      </rPr>
      <t>2</t>
    </r>
  </si>
  <si>
    <r>
      <t>P</t>
    </r>
    <r>
      <rPr>
        <b/>
        <vertAlign val="subscript"/>
        <sz val="11"/>
        <color indexed="8"/>
        <rFont val="Calibri"/>
        <family val="2"/>
      </rPr>
      <t>1</t>
    </r>
  </si>
  <si>
    <r>
      <t>P</t>
    </r>
    <r>
      <rPr>
        <b/>
        <vertAlign val="subscript"/>
        <sz val="11"/>
        <color indexed="8"/>
        <rFont val="Calibri"/>
        <family val="2"/>
      </rPr>
      <t>0</t>
    </r>
  </si>
  <si>
    <t>Shipper 2</t>
  </si>
  <si>
    <t>Shipper 3</t>
  </si>
  <si>
    <t>Shipper 4</t>
  </si>
  <si>
    <t>Shipper 5</t>
  </si>
  <si>
    <t>Shipper 6</t>
  </si>
  <si>
    <t>Bundled capacity B-C</t>
  </si>
  <si>
    <r>
      <t>P</t>
    </r>
    <r>
      <rPr>
        <vertAlign val="subscript"/>
        <sz val="11"/>
        <color indexed="8"/>
        <rFont val="Calibri"/>
        <family val="2"/>
      </rPr>
      <t>0</t>
    </r>
    <r>
      <rPr>
        <sz val="11"/>
        <color indexed="8"/>
        <rFont val="Calibri"/>
        <family val="2"/>
      </rPr>
      <t xml:space="preserve"> (reserve price) =</t>
    </r>
  </si>
  <si>
    <t>10 price steps considered</t>
  </si>
  <si>
    <t>2 bundled IPs</t>
  </si>
  <si>
    <t>To make the simulation managable</t>
  </si>
  <si>
    <t>Quarter 1</t>
  </si>
  <si>
    <t>Quarter 2</t>
  </si>
  <si>
    <t>Quarter 3</t>
  </si>
  <si>
    <t>Business scenario</t>
  </si>
  <si>
    <t>Units</t>
  </si>
  <si>
    <t>€/Unit</t>
  </si>
  <si>
    <t>Oct - Dec</t>
  </si>
  <si>
    <t>Jan - March</t>
  </si>
  <si>
    <t>April - June</t>
  </si>
  <si>
    <t>€/Unit/Q</t>
  </si>
  <si>
    <t>Quarter 4</t>
  </si>
  <si>
    <t>Jul - Sept</t>
  </si>
  <si>
    <t>Flat profile across the year</t>
  </si>
  <si>
    <t>Budget =</t>
  </si>
  <si>
    <t>€/a</t>
  </si>
  <si>
    <t>Trader</t>
  </si>
  <si>
    <t>Buys gas at hub A and putting into the storage in network B</t>
  </si>
  <si>
    <t>Takes gas out of the storage in network B and selling hub C.</t>
  </si>
  <si>
    <t xml:space="preserve">Budget = </t>
  </si>
  <si>
    <t>Shipper with storage needs</t>
  </si>
  <si>
    <t>Trying to get the same amount of capacity (at least 100,000 Units/Q) in quarter 2 and quarter 3 (summer) from Hub A to Hub B.</t>
  </si>
  <si>
    <t>Jan-Mar</t>
  </si>
  <si>
    <t>Apr-Jun</t>
  </si>
  <si>
    <t>Jul-Sep</t>
  </si>
  <si>
    <t>Oct-Dec</t>
  </si>
  <si>
    <r>
      <t>P</t>
    </r>
    <r>
      <rPr>
        <b/>
        <vertAlign val="subscript"/>
        <sz val="11"/>
        <color indexed="8"/>
        <rFont val="Calibri"/>
        <family val="2"/>
      </rPr>
      <t>7</t>
    </r>
  </si>
  <si>
    <t xml:space="preserve">4 consecutive quarterly products to be auctioned </t>
  </si>
  <si>
    <t>Product</t>
  </si>
  <si>
    <t>Quarter</t>
  </si>
  <si>
    <t>CP</t>
  </si>
  <si>
    <t>Price</t>
  </si>
  <si>
    <t>Bid Qty</t>
  </si>
  <si>
    <t>Cost</t>
  </si>
  <si>
    <t>Total Demand</t>
  </si>
  <si>
    <t>Allocated Qty</t>
  </si>
  <si>
    <t>Taking Pro-rata at P9 into account</t>
  </si>
  <si>
    <t>Input</t>
  </si>
  <si>
    <t>Individual allocation table</t>
  </si>
  <si>
    <t>Suddenly dropping out in the last round trying to drive the price</t>
  </si>
  <si>
    <t>Minimum Bid Quantity = 0 (to make pro rata easier)</t>
  </si>
  <si>
    <t>3 bidding rounds (instead of 10)</t>
  </si>
  <si>
    <t>Bids</t>
  </si>
  <si>
    <t>Allocations</t>
  </si>
  <si>
    <t>Shipper 7</t>
  </si>
  <si>
    <t>Shipper 8</t>
  </si>
  <si>
    <t>Needs capacity in winter to meet high demand</t>
  </si>
  <si>
    <t xml:space="preserve">S7 </t>
  </si>
  <si>
    <t>S8</t>
  </si>
  <si>
    <t>Buys gas at hub A and sells at hub C</t>
  </si>
  <si>
    <t>Buys gas at hub A and sells at hub B</t>
  </si>
  <si>
    <t>Buys gas at production field in network A and sells to local distributers in network C</t>
  </si>
  <si>
    <t>Capacity aim = 50,000 Units/Q at both A to B and B to C</t>
  </si>
  <si>
    <t>Capacity aim = 100,000 Units in quarters 1 and 4 at A to B</t>
  </si>
  <si>
    <t>Capacity aim = 100,000 Units in quarters 1 and 4 at A to B and B to C</t>
  </si>
  <si>
    <t xml:space="preserve">Only want capacity from A to B </t>
  </si>
  <si>
    <t>P0</t>
  </si>
  <si>
    <t>Buys gas at production field in network A and sells to users in network B</t>
  </si>
  <si>
    <t>Importer (Peak load)</t>
  </si>
  <si>
    <t>Importer (Base load)</t>
  </si>
  <si>
    <t xml:space="preserve">Budget= </t>
  </si>
  <si>
    <t>1 000 000</t>
  </si>
  <si>
    <t>1 200 000</t>
  </si>
  <si>
    <t>In summer (quarters 2 and 3), try to get capacity at a total of 4 €/Q (total for A to B and B to C) as this is the spread between hub A and hub C.</t>
  </si>
  <si>
    <t>In winter (quarters 1 and 4), try to get capacity at a total of 9 €/Q (total for A to B and B to C) as this is the spread between hub A and hub C.</t>
  </si>
  <si>
    <t>In winter (quarters 1 and 4), try to get capacity at a total of 4 €/Q  as this is the spread between hub A and hub B.</t>
  </si>
  <si>
    <t>In summer (quarters 2 and 3), try to get capacity at a total of 2 €/Q as this is the spread between the hub A and hub B.</t>
  </si>
  <si>
    <t>Bidding for a large amount of capacity for Q1 and Q4 at B to C only in the last round so as to not disclose the need for capacity as long as possible.</t>
  </si>
  <si>
    <t>Unlimited budget</t>
  </si>
  <si>
    <t>Bidding for a lot of capacity for Q1 and Q4 at A to B for the first two rounds</t>
  </si>
  <si>
    <t xml:space="preserve">Disruptive bidder </t>
  </si>
  <si>
    <t>Buys gas at production field in network A and sells to local distributors in network C</t>
  </si>
  <si>
    <t>Trying to get that same amount of capacity (at least 200,000 Units/Q) in quarter 4 (winter) from Hub B to Hub C.</t>
  </si>
  <si>
    <t xml:space="preserve">Clearing price = </t>
  </si>
  <si>
    <t>If you have any questions on this spreadsheet, please contact Heather Glass (heather.glass@entsog.eu)</t>
  </si>
  <si>
    <t>The quantity bid at one price step (P0 to P9) must be lower than or equal to the quantity bid at the next lowest price step</t>
  </si>
  <si>
    <t>Instructions:</t>
  </si>
  <si>
    <t>Enter bid quantities against the relevant price steps in the sheets S1 to S8 (representing different shippers)</t>
  </si>
  <si>
    <t>The sheet 'Individual shippers + allocations' displays the amounts bid by each shipper, and shows what the clearing price and capacity allocations would be if the auction closed at that point.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</si>
  <si>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this Excel tool is provided to help stakeholders understand the principles of the auction design set out in the draft CAM network code. </t>
    </r>
  </si>
  <si>
    <t>Change the quantity of capacity available, reserve price and price increment for each IP and each quarter in the 'Parameters' sheet, if desired</t>
  </si>
  <si>
    <t>The maximum bid quantity at any price step is the total capacity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</si>
</sst>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€&quot;\ * #,##0.00_ ;_ &quot;€&quot;\ * \-#,##0.00_ ;_ &quot;€&quot;\ * &quot;-&quot;??_ ;_ @_ "/>
    <numFmt numFmtId="165" formatCode="_ &quot;€&quot;\ * #,##0_ ;_ &quot;€&quot;\ * \-#,##0_ ;_ &quot;€&quot;\ * &quot;-&quot;??_ ;_ @_ "/>
  </numFmts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b/>
      <u/>
      <sz val="11"/>
      <color indexed="8"/>
      <name val="Calibri"/>
      <family val="2"/>
    </font>
    <font>
      <u/>
      <sz val="11"/>
      <color indexed="8"/>
      <name val="Calibri"/>
      <family val="2"/>
    </font>
    <font>
      <b/>
      <u/>
      <sz val="12"/>
      <color indexed="8"/>
      <name val="Calibri"/>
      <family val="2"/>
    </font>
    <font>
      <b/>
      <vertAlign val="sub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102">
    <xf numFmtId="0" fontId="0" fillId="0" borderId="0" xfId="0"/>
    <xf numFmtId="3" fontId="0" fillId="0" borderId="0" xfId="0" applyNumberFormat="1" applyBorder="1"/>
    <xf numFmtId="0" fontId="1" fillId="0" borderId="0" xfId="0" applyFont="1"/>
    <xf numFmtId="0" fontId="1" fillId="0" borderId="0" xfId="0" applyFont="1" applyAlignment="1"/>
    <xf numFmtId="0" fontId="4" fillId="0" borderId="0" xfId="0" applyFont="1"/>
    <xf numFmtId="3" fontId="0" fillId="2" borderId="1" xfId="0" applyNumberFormat="1" applyFill="1" applyBorder="1"/>
    <xf numFmtId="0" fontId="5" fillId="0" borderId="0" xfId="0" applyFont="1"/>
    <xf numFmtId="0" fontId="1" fillId="0" borderId="1" xfId="0" applyFont="1" applyBorder="1" applyAlignment="1">
      <alignment horizontal="center"/>
    </xf>
    <xf numFmtId="0" fontId="5" fillId="0" borderId="0" xfId="0" applyFont="1" applyAlignment="1"/>
    <xf numFmtId="3" fontId="0" fillId="3" borderId="1" xfId="0" applyNumberFormat="1" applyFill="1" applyBorder="1" applyAlignment="1">
      <alignment horizontal="center"/>
    </xf>
    <xf numFmtId="0" fontId="0" fillId="4" borderId="0" xfId="0" applyFill="1"/>
    <xf numFmtId="0" fontId="4" fillId="4" borderId="0" xfId="0" applyFont="1" applyFill="1"/>
    <xf numFmtId="0" fontId="1" fillId="5" borderId="1" xfId="0" applyFont="1" applyFill="1" applyBorder="1" applyAlignment="1">
      <alignment horizontal="center"/>
    </xf>
    <xf numFmtId="0" fontId="0" fillId="6" borderId="2" xfId="0" applyFill="1" applyBorder="1"/>
    <xf numFmtId="3" fontId="1" fillId="5" borderId="1" xfId="0" applyNumberFormat="1" applyFont="1" applyFill="1" applyBorder="1" applyAlignment="1">
      <alignment horizontal="center"/>
    </xf>
    <xf numFmtId="3" fontId="1" fillId="6" borderId="1" xfId="0" applyNumberFormat="1" applyFont="1" applyFill="1" applyBorder="1"/>
    <xf numFmtId="0" fontId="1" fillId="6" borderId="4" xfId="0" applyFont="1" applyFill="1" applyBorder="1"/>
    <xf numFmtId="0" fontId="1" fillId="5" borderId="1" xfId="0" applyFont="1" applyFill="1" applyBorder="1"/>
    <xf numFmtId="0" fontId="1" fillId="5" borderId="2" xfId="0" applyFont="1" applyFill="1" applyBorder="1"/>
    <xf numFmtId="3" fontId="1" fillId="5" borderId="1" xfId="0" applyNumberFormat="1" applyFont="1" applyFill="1" applyBorder="1"/>
    <xf numFmtId="0" fontId="0" fillId="0" borderId="0" xfId="0" applyFill="1"/>
    <xf numFmtId="0" fontId="1" fillId="7" borderId="4" xfId="0" applyFont="1" applyFill="1" applyBorder="1"/>
    <xf numFmtId="0" fontId="1" fillId="7" borderId="2" xfId="0" applyFont="1" applyFill="1" applyBorder="1"/>
    <xf numFmtId="0" fontId="1" fillId="7" borderId="3" xfId="0" applyFont="1" applyFill="1" applyBorder="1"/>
    <xf numFmtId="3" fontId="8" fillId="2" borderId="4" xfId="0" applyNumberFormat="1" applyFont="1" applyFill="1" applyBorder="1"/>
    <xf numFmtId="0" fontId="8" fillId="2" borderId="3" xfId="0" applyFont="1" applyFill="1" applyBorder="1"/>
    <xf numFmtId="2" fontId="8" fillId="2" borderId="4" xfId="0" applyNumberFormat="1" applyFont="1" applyFill="1" applyBorder="1"/>
    <xf numFmtId="0" fontId="0" fillId="0" borderId="0" xfId="0" applyFont="1"/>
    <xf numFmtId="0" fontId="7" fillId="0" borderId="0" xfId="0" applyFont="1"/>
    <xf numFmtId="3" fontId="8" fillId="2" borderId="2" xfId="0" applyNumberFormat="1" applyFont="1" applyFill="1" applyBorder="1"/>
    <xf numFmtId="2" fontId="8" fillId="2" borderId="2" xfId="0" applyNumberFormat="1" applyFont="1" applyFill="1" applyBorder="1"/>
    <xf numFmtId="0" fontId="7" fillId="7" borderId="1" xfId="0" applyFont="1" applyFill="1" applyBorder="1"/>
    <xf numFmtId="0" fontId="8" fillId="0" borderId="1" xfId="0" applyFont="1" applyBorder="1"/>
    <xf numFmtId="2" fontId="1" fillId="5" borderId="4" xfId="0" applyNumberFormat="1" applyFont="1" applyFill="1" applyBorder="1"/>
    <xf numFmtId="0" fontId="1" fillId="4" borderId="0" xfId="0" applyFont="1" applyFill="1" applyBorder="1" applyAlignment="1">
      <alignment horizontal="center"/>
    </xf>
    <xf numFmtId="3" fontId="1" fillId="4" borderId="0" xfId="0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1" fillId="0" borderId="0" xfId="0" applyFont="1" applyFill="1" applyAlignment="1"/>
    <xf numFmtId="0" fontId="8" fillId="0" borderId="0" xfId="0" applyFont="1" applyFill="1"/>
    <xf numFmtId="0" fontId="0" fillId="0" borderId="0" xfId="0" applyFont="1" applyFill="1"/>
    <xf numFmtId="0" fontId="1" fillId="0" borderId="0" xfId="0" applyFont="1" applyFill="1"/>
    <xf numFmtId="0" fontId="10" fillId="0" borderId="0" xfId="0" applyFont="1"/>
    <xf numFmtId="0" fontId="3" fillId="0" borderId="0" xfId="0" applyFont="1" applyFill="1" applyAlignment="1">
      <alignment horizontal="center"/>
    </xf>
    <xf numFmtId="3" fontId="0" fillId="0" borderId="0" xfId="0" applyNumberFormat="1" applyFill="1" applyBorder="1"/>
    <xf numFmtId="0" fontId="1" fillId="7" borderId="1" xfId="0" applyFont="1" applyFill="1" applyBorder="1"/>
    <xf numFmtId="0" fontId="12" fillId="0" borderId="0" xfId="0" applyFont="1"/>
    <xf numFmtId="165" fontId="0" fillId="0" borderId="0" xfId="1" applyNumberFormat="1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165" fontId="0" fillId="0" borderId="7" xfId="1" applyNumberFormat="1" applyFont="1" applyBorder="1"/>
    <xf numFmtId="0" fontId="0" fillId="0" borderId="8" xfId="0" applyBorder="1"/>
    <xf numFmtId="165" fontId="0" fillId="0" borderId="9" xfId="1" applyNumberFormat="1" applyFont="1" applyBorder="1"/>
    <xf numFmtId="0" fontId="0" fillId="0" borderId="10" xfId="0" applyBorder="1"/>
    <xf numFmtId="0" fontId="0" fillId="0" borderId="11" xfId="0" applyBorder="1"/>
    <xf numFmtId="165" fontId="0" fillId="0" borderId="12" xfId="1" applyNumberFormat="1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" fillId="0" borderId="0" xfId="0" applyFont="1"/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/>
    <xf numFmtId="3" fontId="1" fillId="8" borderId="1" xfId="0" applyNumberFormat="1" applyFont="1" applyFill="1" applyBorder="1" applyAlignment="1">
      <alignment horizontal="center"/>
    </xf>
    <xf numFmtId="1" fontId="0" fillId="0" borderId="6" xfId="0" applyNumberFormat="1" applyBorder="1"/>
    <xf numFmtId="1" fontId="0" fillId="0" borderId="1" xfId="0" applyNumberFormat="1" applyBorder="1"/>
    <xf numFmtId="1" fontId="0" fillId="0" borderId="11" xfId="0" applyNumberFormat="1" applyBorder="1"/>
    <xf numFmtId="3" fontId="0" fillId="2" borderId="16" xfId="0" applyNumberFormat="1" applyFill="1" applyBorder="1"/>
    <xf numFmtId="3" fontId="0" fillId="2" borderId="14" xfId="0" applyNumberFormat="1" applyFill="1" applyBorder="1"/>
    <xf numFmtId="3" fontId="0" fillId="2" borderId="6" xfId="0" applyNumberFormat="1" applyFill="1" applyBorder="1"/>
    <xf numFmtId="3" fontId="0" fillId="2" borderId="11" xfId="0" applyNumberFormat="1" applyFill="1" applyBorder="1"/>
    <xf numFmtId="0" fontId="7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Border="1"/>
    <xf numFmtId="0" fontId="0" fillId="0" borderId="21" xfId="0" applyBorder="1"/>
    <xf numFmtId="0" fontId="0" fillId="0" borderId="22" xfId="0" applyBorder="1"/>
    <xf numFmtId="3" fontId="0" fillId="0" borderId="23" xfId="0" applyNumberFormat="1" applyBorder="1"/>
    <xf numFmtId="0" fontId="0" fillId="0" borderId="23" xfId="0" applyBorder="1"/>
    <xf numFmtId="0" fontId="0" fillId="0" borderId="24" xfId="0" applyBorder="1"/>
    <xf numFmtId="0" fontId="1" fillId="0" borderId="17" xfId="0" applyFont="1" applyBorder="1"/>
    <xf numFmtId="0" fontId="0" fillId="0" borderId="20" xfId="0" applyFill="1" applyBorder="1"/>
    <xf numFmtId="0" fontId="13" fillId="0" borderId="20" xfId="0" applyFont="1" applyBorder="1"/>
    <xf numFmtId="3" fontId="8" fillId="5" borderId="1" xfId="0" applyNumberFormat="1" applyFont="1" applyFill="1" applyBorder="1" applyAlignment="1">
      <alignment horizontal="center"/>
    </xf>
    <xf numFmtId="3" fontId="0" fillId="0" borderId="0" xfId="0" applyNumberFormat="1"/>
    <xf numFmtId="0" fontId="14" fillId="0" borderId="0" xfId="0" applyFont="1"/>
    <xf numFmtId="0" fontId="1" fillId="6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13" fillId="0" borderId="20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3" fillId="0" borderId="21" xfId="0" applyFont="1" applyBorder="1" applyAlignment="1">
      <alignment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</cellXfs>
  <cellStyles count="2">
    <cellStyle name="Currency" xfId="1" builtinId="4"/>
    <cellStyle name="Normal" xfId="0" builtinId="0"/>
  </cellStyles>
  <dxfs count="32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EA391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14</xdr:row>
      <xdr:rowOff>66675</xdr:rowOff>
    </xdr:from>
    <xdr:to>
      <xdr:col>11</xdr:col>
      <xdr:colOff>142875</xdr:colOff>
      <xdr:row>31</xdr:row>
      <xdr:rowOff>9525</xdr:rowOff>
    </xdr:to>
    <xdr:pic>
      <xdr:nvPicPr>
        <xdr:cNvPr id="2049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6325" y="1971675"/>
          <a:ext cx="5772150" cy="318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9"/>
  <sheetViews>
    <sheetView showGridLines="0" tabSelected="1" workbookViewId="0"/>
  </sheetViews>
  <sheetFormatPr defaultColWidth="9.140625" defaultRowHeight="15" x14ac:dyDescent="0.25"/>
  <cols>
    <col min="16" max="16" width="3.85546875" customWidth="1"/>
  </cols>
  <sheetData>
    <row r="1" spans="2:16" ht="15.75" thickBot="1" x14ac:dyDescent="0.3"/>
    <row r="2" spans="2:16" x14ac:dyDescent="0.25">
      <c r="B2" s="96" t="s">
        <v>112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/>
    </row>
    <row r="3" spans="2:16" ht="15.75" thickBot="1" x14ac:dyDescent="0.3">
      <c r="B3" s="99" t="s">
        <v>107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1"/>
    </row>
    <row r="6" spans="2:16" x14ac:dyDescent="0.25">
      <c r="B6" s="28" t="s">
        <v>33</v>
      </c>
    </row>
    <row r="8" spans="2:16" x14ac:dyDescent="0.25">
      <c r="B8" t="s">
        <v>31</v>
      </c>
    </row>
    <row r="9" spans="2:16" x14ac:dyDescent="0.25">
      <c r="B9" t="s">
        <v>32</v>
      </c>
    </row>
    <row r="10" spans="2:16" x14ac:dyDescent="0.25">
      <c r="B10" s="45" t="s">
        <v>60</v>
      </c>
    </row>
    <row r="11" spans="2:16" x14ac:dyDescent="0.25">
      <c r="B11" t="s">
        <v>74</v>
      </c>
    </row>
    <row r="12" spans="2:16" x14ac:dyDescent="0.25">
      <c r="B12" t="s">
        <v>73</v>
      </c>
    </row>
    <row r="34" spans="2:2" x14ac:dyDescent="0.25">
      <c r="B34" s="87" t="s">
        <v>109</v>
      </c>
    </row>
    <row r="35" spans="2:2" x14ac:dyDescent="0.25">
      <c r="B35" s="27" t="s">
        <v>113</v>
      </c>
    </row>
    <row r="36" spans="2:2" x14ac:dyDescent="0.25">
      <c r="B36" t="s">
        <v>110</v>
      </c>
    </row>
    <row r="37" spans="2:2" x14ac:dyDescent="0.25">
      <c r="B37" t="s">
        <v>108</v>
      </c>
    </row>
    <row r="38" spans="2:2" x14ac:dyDescent="0.25">
      <c r="B38" t="s">
        <v>114</v>
      </c>
    </row>
    <row r="39" spans="2:2" x14ac:dyDescent="0.25">
      <c r="B39" t="s">
        <v>111</v>
      </c>
    </row>
  </sheetData>
  <phoneticPr fontId="2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8"/>
  <sheetViews>
    <sheetView workbookViewId="0"/>
  </sheetViews>
  <sheetFormatPr defaultColWidth="9.140625" defaultRowHeight="15" x14ac:dyDescent="0.25"/>
  <cols>
    <col min="1" max="1" width="2.5703125" customWidth="1"/>
    <col min="2" max="2" width="10.7109375" customWidth="1"/>
    <col min="3" max="3" width="3.140625" style="2" bestFit="1" customWidth="1"/>
    <col min="4" max="4" width="5.7109375" style="2" customWidth="1"/>
    <col min="5" max="5" width="2.7109375" style="2" customWidth="1"/>
    <col min="6" max="6" width="13.7109375" customWidth="1"/>
    <col min="7" max="7" width="9.7109375" style="20" customWidth="1"/>
    <col min="8" max="8" width="10.7109375" customWidth="1"/>
    <col min="9" max="9" width="3.140625" style="2" bestFit="1" customWidth="1"/>
    <col min="10" max="10" width="5.7109375" style="2" customWidth="1"/>
    <col min="11" max="11" width="2.7109375" style="2" customWidth="1"/>
    <col min="12" max="12" width="13.7109375" customWidth="1"/>
    <col min="14" max="14" width="20.140625" customWidth="1"/>
    <col min="17" max="17" width="13.42578125" bestFit="1" customWidth="1"/>
    <col min="21" max="21" width="11.28515625" customWidth="1"/>
  </cols>
  <sheetData>
    <row r="1" spans="2:23" ht="15.75" x14ac:dyDescent="0.25">
      <c r="B1" s="6" t="s">
        <v>28</v>
      </c>
    </row>
    <row r="2" spans="2:23" ht="6" customHeight="1" x14ac:dyDescent="0.25"/>
    <row r="3" spans="2:23" x14ac:dyDescent="0.25">
      <c r="C3" s="92" t="s">
        <v>5</v>
      </c>
      <c r="D3" s="92"/>
      <c r="E3" s="92"/>
      <c r="F3" s="92"/>
      <c r="G3" s="42"/>
      <c r="H3" s="4"/>
      <c r="I3" s="92" t="s">
        <v>29</v>
      </c>
      <c r="J3" s="92"/>
      <c r="K3" s="92"/>
      <c r="L3" s="92"/>
      <c r="N3" s="41" t="s">
        <v>37</v>
      </c>
    </row>
    <row r="4" spans="2:23" ht="6" customHeight="1" x14ac:dyDescent="0.25"/>
    <row r="5" spans="2:23" x14ac:dyDescent="0.25">
      <c r="F5" s="2" t="s">
        <v>4</v>
      </c>
      <c r="G5" s="40"/>
      <c r="L5" s="2" t="s">
        <v>4</v>
      </c>
    </row>
    <row r="6" spans="2:23" ht="18" x14ac:dyDescent="0.35">
      <c r="B6" s="31" t="s">
        <v>34</v>
      </c>
      <c r="C6" s="17" t="s">
        <v>15</v>
      </c>
      <c r="D6" s="33">
        <f>D7+Parameters!$C$8</f>
        <v>4.1899999999999995</v>
      </c>
      <c r="E6" s="18" t="s">
        <v>3</v>
      </c>
      <c r="F6" s="5"/>
      <c r="G6" s="43" t="s">
        <v>55</v>
      </c>
      <c r="H6" s="31" t="s">
        <v>34</v>
      </c>
      <c r="I6" s="17" t="s">
        <v>15</v>
      </c>
      <c r="J6" s="33">
        <f>J7+Parameters!$G$8</f>
        <v>8.8999999999999968</v>
      </c>
      <c r="K6" s="18" t="s">
        <v>3</v>
      </c>
      <c r="L6" s="5"/>
      <c r="N6" s="82" t="s">
        <v>49</v>
      </c>
      <c r="O6" s="73"/>
      <c r="P6" s="73"/>
      <c r="Q6" s="73"/>
      <c r="R6" s="73"/>
      <c r="S6" s="73"/>
      <c r="T6" s="73"/>
      <c r="U6" s="73"/>
      <c r="V6" s="73"/>
      <c r="W6" s="74"/>
    </row>
    <row r="7" spans="2:23" ht="18" x14ac:dyDescent="0.35">
      <c r="B7" s="91" t="s">
        <v>6</v>
      </c>
      <c r="C7" s="17" t="s">
        <v>16</v>
      </c>
      <c r="D7" s="33">
        <f>D8+Parameters!$C$8</f>
        <v>4.0799999999999992</v>
      </c>
      <c r="E7" s="18" t="s">
        <v>3</v>
      </c>
      <c r="F7" s="5"/>
      <c r="G7" s="43"/>
      <c r="H7" s="91" t="s">
        <v>6</v>
      </c>
      <c r="I7" s="17" t="s">
        <v>16</v>
      </c>
      <c r="J7" s="33">
        <f>J8+Parameters!$G$8</f>
        <v>8.2999999999999972</v>
      </c>
      <c r="K7" s="18" t="s">
        <v>3</v>
      </c>
      <c r="L7" s="5"/>
      <c r="N7" s="75" t="s">
        <v>83</v>
      </c>
      <c r="O7" s="76"/>
      <c r="P7" s="76"/>
      <c r="Q7" s="76"/>
      <c r="R7" s="76"/>
      <c r="S7" s="76"/>
      <c r="T7" s="76"/>
      <c r="U7" s="76"/>
      <c r="V7" s="76"/>
      <c r="W7" s="77"/>
    </row>
    <row r="8" spans="2:23" ht="18" x14ac:dyDescent="0.35">
      <c r="B8" s="91"/>
      <c r="C8" s="17" t="s">
        <v>59</v>
      </c>
      <c r="D8" s="33">
        <f>D9+Parameters!$C$8</f>
        <v>3.9699999999999993</v>
      </c>
      <c r="E8" s="18" t="s">
        <v>3</v>
      </c>
      <c r="F8" s="5"/>
      <c r="G8" s="43"/>
      <c r="H8" s="91"/>
      <c r="I8" s="17" t="s">
        <v>59</v>
      </c>
      <c r="J8" s="33">
        <f>J9+Parameters!$G$8</f>
        <v>7.6999999999999975</v>
      </c>
      <c r="K8" s="18" t="s">
        <v>3</v>
      </c>
      <c r="L8" s="5"/>
      <c r="N8" s="75" t="s">
        <v>88</v>
      </c>
      <c r="O8" s="76"/>
      <c r="P8" s="76"/>
      <c r="Q8" s="76"/>
      <c r="R8" s="76"/>
      <c r="S8" s="76"/>
      <c r="T8" s="76"/>
      <c r="U8" s="76"/>
      <c r="V8" s="76"/>
      <c r="W8" s="77"/>
    </row>
    <row r="9" spans="2:23" ht="18" x14ac:dyDescent="0.35">
      <c r="B9" s="91"/>
      <c r="C9" s="17" t="s">
        <v>17</v>
      </c>
      <c r="D9" s="33">
        <f>D10+Parameters!$C$8</f>
        <v>3.8599999999999994</v>
      </c>
      <c r="E9" s="18" t="s">
        <v>3</v>
      </c>
      <c r="F9" s="5"/>
      <c r="G9" s="43"/>
      <c r="H9" s="91"/>
      <c r="I9" s="17" t="s">
        <v>17</v>
      </c>
      <c r="J9" s="33">
        <f>J10+Parameters!$G$8</f>
        <v>7.0999999999999979</v>
      </c>
      <c r="K9" s="18" t="s">
        <v>3</v>
      </c>
      <c r="L9" s="5"/>
      <c r="N9" s="75" t="s">
        <v>98</v>
      </c>
      <c r="O9" s="76"/>
      <c r="P9" s="76"/>
      <c r="Q9" s="76"/>
      <c r="R9" s="76"/>
      <c r="S9" s="76"/>
      <c r="T9" s="76"/>
      <c r="U9" s="76"/>
      <c r="V9" s="76"/>
      <c r="W9" s="77"/>
    </row>
    <row r="10" spans="2:23" ht="18" x14ac:dyDescent="0.35">
      <c r="B10" s="14">
        <f>Parameters!C6</f>
        <v>600000</v>
      </c>
      <c r="C10" s="17" t="s">
        <v>18</v>
      </c>
      <c r="D10" s="33">
        <f>D11+Parameters!$C$8</f>
        <v>3.7499999999999996</v>
      </c>
      <c r="E10" s="18" t="s">
        <v>3</v>
      </c>
      <c r="F10" s="5"/>
      <c r="G10" s="43"/>
      <c r="H10" s="19">
        <f>Parameters!G6</f>
        <v>300000</v>
      </c>
      <c r="I10" s="17" t="s">
        <v>18</v>
      </c>
      <c r="J10" s="33">
        <f>J11+Parameters!$G$8</f>
        <v>6.4999999999999982</v>
      </c>
      <c r="K10" s="18" t="s">
        <v>3</v>
      </c>
      <c r="L10" s="5"/>
      <c r="N10" s="75" t="s">
        <v>99</v>
      </c>
      <c r="O10" s="76"/>
      <c r="P10" s="76"/>
      <c r="Q10" s="76"/>
      <c r="R10" s="76"/>
      <c r="S10" s="76"/>
      <c r="T10" s="76"/>
      <c r="U10" s="76"/>
      <c r="V10" s="76"/>
      <c r="W10" s="77"/>
    </row>
    <row r="11" spans="2:23" ht="18" x14ac:dyDescent="0.35">
      <c r="C11" s="17" t="s">
        <v>19</v>
      </c>
      <c r="D11" s="33">
        <f>D12+Parameters!$C$8</f>
        <v>3.6399999999999997</v>
      </c>
      <c r="E11" s="18" t="s">
        <v>3</v>
      </c>
      <c r="F11" s="5"/>
      <c r="G11" s="43"/>
      <c r="I11" s="17" t="s">
        <v>19</v>
      </c>
      <c r="J11" s="33">
        <f>J12+Parameters!$G$8</f>
        <v>5.8999999999999986</v>
      </c>
      <c r="K11" s="18" t="s">
        <v>3</v>
      </c>
      <c r="L11" s="5"/>
      <c r="N11" s="78" t="s">
        <v>93</v>
      </c>
      <c r="O11" s="80" t="s">
        <v>94</v>
      </c>
      <c r="P11" s="80" t="s">
        <v>48</v>
      </c>
      <c r="Q11" s="80"/>
      <c r="R11" s="80"/>
      <c r="S11" s="80"/>
      <c r="T11" s="80"/>
      <c r="U11" s="80"/>
      <c r="V11" s="80"/>
      <c r="W11" s="81"/>
    </row>
    <row r="12" spans="2:23" ht="18" x14ac:dyDescent="0.35">
      <c r="C12" s="17" t="s">
        <v>20</v>
      </c>
      <c r="D12" s="33">
        <f>D13+Parameters!$C$8</f>
        <v>3.53</v>
      </c>
      <c r="E12" s="18" t="s">
        <v>3</v>
      </c>
      <c r="F12" s="5"/>
      <c r="G12" s="43"/>
      <c r="I12" s="17" t="s">
        <v>20</v>
      </c>
      <c r="J12" s="33">
        <f>J13+Parameters!$G$8</f>
        <v>5.2999999999999989</v>
      </c>
      <c r="K12" s="18" t="s">
        <v>3</v>
      </c>
      <c r="L12" s="5"/>
    </row>
    <row r="13" spans="2:23" ht="18" x14ac:dyDescent="0.35">
      <c r="C13" s="17" t="s">
        <v>21</v>
      </c>
      <c r="D13" s="33">
        <f>D14+Parameters!$C$8</f>
        <v>3.42</v>
      </c>
      <c r="E13" s="18" t="s">
        <v>3</v>
      </c>
      <c r="F13" s="5"/>
      <c r="G13" s="43"/>
      <c r="I13" s="17" t="s">
        <v>21</v>
      </c>
      <c r="J13" s="33">
        <f>J14+Parameters!$G$8</f>
        <v>4.6999999999999993</v>
      </c>
      <c r="K13" s="18" t="s">
        <v>3</v>
      </c>
      <c r="L13" s="5"/>
    </row>
    <row r="14" spans="2:23" ht="18" x14ac:dyDescent="0.35">
      <c r="C14" s="17" t="s">
        <v>22</v>
      </c>
      <c r="D14" s="33">
        <f>D15+Parameters!$C$8</f>
        <v>3.31</v>
      </c>
      <c r="E14" s="18" t="s">
        <v>3</v>
      </c>
      <c r="F14" s="5"/>
      <c r="G14" s="43"/>
      <c r="I14" s="17" t="s">
        <v>22</v>
      </c>
      <c r="J14" s="33">
        <f>J15+Parameters!$G$8</f>
        <v>4.0999999999999996</v>
      </c>
      <c r="K14" s="18" t="s">
        <v>3</v>
      </c>
      <c r="L14" s="5"/>
      <c r="N14" s="60" t="s">
        <v>71</v>
      </c>
    </row>
    <row r="15" spans="2:23" ht="18" x14ac:dyDescent="0.35">
      <c r="C15" s="17" t="s">
        <v>23</v>
      </c>
      <c r="D15" s="33">
        <f>Parameters!C7</f>
        <v>3.2</v>
      </c>
      <c r="E15" s="18" t="s">
        <v>3</v>
      </c>
      <c r="F15" s="5"/>
      <c r="G15" s="43"/>
      <c r="I15" s="17" t="s">
        <v>23</v>
      </c>
      <c r="J15" s="33">
        <f>Parameters!G7</f>
        <v>3.5</v>
      </c>
      <c r="K15" s="18" t="s">
        <v>3</v>
      </c>
      <c r="L15" s="5"/>
      <c r="P15" s="5" t="s">
        <v>70</v>
      </c>
      <c r="Q15" s="5" t="s">
        <v>70</v>
      </c>
      <c r="T15" t="s">
        <v>69</v>
      </c>
    </row>
    <row r="16" spans="2:23" s="2" customFormat="1" ht="15.75" thickBot="1" x14ac:dyDescent="0.3">
      <c r="B16"/>
      <c r="F16" s="1"/>
      <c r="G16" s="43"/>
      <c r="H16"/>
      <c r="L16"/>
      <c r="N16"/>
      <c r="O16"/>
      <c r="P16" s="68"/>
      <c r="Q16" s="68"/>
      <c r="R16"/>
      <c r="S16"/>
      <c r="T16"/>
      <c r="U16"/>
      <c r="V16"/>
    </row>
    <row r="17" spans="2:21" ht="18" customHeight="1" thickBot="1" x14ac:dyDescent="0.4">
      <c r="B17" s="31" t="s">
        <v>35</v>
      </c>
      <c r="C17" s="17" t="s">
        <v>15</v>
      </c>
      <c r="D17" s="33">
        <f>D18+Parameters!$C$13</f>
        <v>2.4000000000000008</v>
      </c>
      <c r="E17" s="18" t="s">
        <v>3</v>
      </c>
      <c r="F17" s="5"/>
      <c r="G17" s="43" t="s">
        <v>56</v>
      </c>
      <c r="H17" s="31" t="s">
        <v>35</v>
      </c>
      <c r="I17" s="17" t="s">
        <v>15</v>
      </c>
      <c r="J17" s="33">
        <f>J18+Parameters!$G$13</f>
        <v>2.5099999999999993</v>
      </c>
      <c r="K17" s="18" t="s">
        <v>3</v>
      </c>
      <c r="L17" s="5"/>
      <c r="N17" s="57" t="s">
        <v>61</v>
      </c>
      <c r="O17" s="58" t="s">
        <v>62</v>
      </c>
      <c r="P17" s="69" t="s">
        <v>63</v>
      </c>
      <c r="Q17" s="69" t="s">
        <v>67</v>
      </c>
      <c r="R17" s="58" t="s">
        <v>64</v>
      </c>
      <c r="S17" s="58" t="s">
        <v>65</v>
      </c>
      <c r="T17" s="58" t="s">
        <v>68</v>
      </c>
      <c r="U17" s="59" t="s">
        <v>66</v>
      </c>
    </row>
    <row r="18" spans="2:21" ht="18" x14ac:dyDescent="0.35">
      <c r="B18" s="91" t="s">
        <v>6</v>
      </c>
      <c r="C18" s="17" t="s">
        <v>16</v>
      </c>
      <c r="D18" s="33">
        <f>D19+Parameters!$C$13</f>
        <v>2.3000000000000007</v>
      </c>
      <c r="E18" s="18" t="s">
        <v>3</v>
      </c>
      <c r="F18" s="5"/>
      <c r="G18" s="43"/>
      <c r="H18" s="91" t="s">
        <v>6</v>
      </c>
      <c r="I18" s="17" t="s">
        <v>16</v>
      </c>
      <c r="J18" s="33">
        <f>J19+Parameters!$G$13</f>
        <v>2.4199999999999995</v>
      </c>
      <c r="K18" s="18" t="s">
        <v>3</v>
      </c>
      <c r="L18" s="5"/>
      <c r="N18" s="49" t="s">
        <v>5</v>
      </c>
      <c r="O18" s="50" t="s">
        <v>34</v>
      </c>
      <c r="P18" s="70" t="s">
        <v>89</v>
      </c>
      <c r="Q18" s="70"/>
      <c r="R18" s="50">
        <f>VLOOKUP($P18,$C$6:$F$15,2,FALSE)</f>
        <v>3.2</v>
      </c>
      <c r="S18" s="50">
        <f>VLOOKUP($P18,$C$6:$F$15,4,FALSE)</f>
        <v>0</v>
      </c>
      <c r="T18" s="65">
        <f>IF(Q18&gt;$B$10,S18*$B$10/Q18,S18)</f>
        <v>0</v>
      </c>
      <c r="U18" s="51">
        <f>T18*R18</f>
        <v>0</v>
      </c>
    </row>
    <row r="19" spans="2:21" ht="18" x14ac:dyDescent="0.35">
      <c r="B19" s="91"/>
      <c r="C19" s="17" t="s">
        <v>59</v>
      </c>
      <c r="D19" s="33">
        <f>D20+Parameters!$C$13</f>
        <v>2.2000000000000006</v>
      </c>
      <c r="E19" s="18" t="s">
        <v>3</v>
      </c>
      <c r="F19" s="5"/>
      <c r="G19" s="43"/>
      <c r="H19" s="91"/>
      <c r="I19" s="17" t="s">
        <v>59</v>
      </c>
      <c r="J19" s="33">
        <f>J20+Parameters!$G$13</f>
        <v>2.3299999999999996</v>
      </c>
      <c r="K19" s="18" t="s">
        <v>3</v>
      </c>
      <c r="L19" s="5"/>
      <c r="N19" s="52" t="s">
        <v>5</v>
      </c>
      <c r="O19" s="48" t="s">
        <v>35</v>
      </c>
      <c r="P19" s="5" t="s">
        <v>89</v>
      </c>
      <c r="Q19" s="5"/>
      <c r="R19" s="48">
        <f>VLOOKUP($P19,$C$17:$F$26,2,FALSE)</f>
        <v>1.5</v>
      </c>
      <c r="S19" s="48">
        <f>VLOOKUP($P19,$C$17:$F$26,4,FALSE)</f>
        <v>0</v>
      </c>
      <c r="T19" s="66">
        <f>IF(Q19&gt;$B$21,S19*$B$21/Q19,S19)</f>
        <v>0</v>
      </c>
      <c r="U19" s="53">
        <f t="shared" ref="U19:U25" si="0">T19*R19</f>
        <v>0</v>
      </c>
    </row>
    <row r="20" spans="2:21" ht="18" x14ac:dyDescent="0.35">
      <c r="B20" s="91"/>
      <c r="C20" s="17" t="s">
        <v>17</v>
      </c>
      <c r="D20" s="33">
        <f>D21+Parameters!$C$13</f>
        <v>2.1000000000000005</v>
      </c>
      <c r="E20" s="18" t="s">
        <v>3</v>
      </c>
      <c r="F20" s="5"/>
      <c r="G20" s="43"/>
      <c r="H20" s="91"/>
      <c r="I20" s="17" t="s">
        <v>17</v>
      </c>
      <c r="J20" s="33">
        <f>J21+Parameters!$G$13</f>
        <v>2.2399999999999998</v>
      </c>
      <c r="K20" s="18" t="s">
        <v>3</v>
      </c>
      <c r="L20" s="5"/>
      <c r="N20" s="52" t="s">
        <v>5</v>
      </c>
      <c r="O20" s="48" t="s">
        <v>36</v>
      </c>
      <c r="P20" s="5" t="s">
        <v>89</v>
      </c>
      <c r="Q20" s="5"/>
      <c r="R20" s="48">
        <f>VLOOKUP($P20,$C$28:$F$37,2,FALSE)</f>
        <v>1.5</v>
      </c>
      <c r="S20" s="48">
        <f>VLOOKUP($P20,$C$28:$F$37,4,FALSE)</f>
        <v>0</v>
      </c>
      <c r="T20" s="66">
        <f>IF(Q20&gt;$B$32,S20*$B$32/Q20,S20)</f>
        <v>0</v>
      </c>
      <c r="U20" s="53">
        <f t="shared" si="0"/>
        <v>0</v>
      </c>
    </row>
    <row r="21" spans="2:21" ht="18.75" thickBot="1" x14ac:dyDescent="0.4">
      <c r="B21" s="19">
        <f>Parameters!C11</f>
        <v>800000</v>
      </c>
      <c r="C21" s="17" t="s">
        <v>18</v>
      </c>
      <c r="D21" s="33">
        <f>D22+Parameters!$C$13</f>
        <v>2.0000000000000004</v>
      </c>
      <c r="E21" s="18" t="s">
        <v>3</v>
      </c>
      <c r="F21" s="5"/>
      <c r="G21" s="43"/>
      <c r="H21" s="19">
        <f>Parameters!G11</f>
        <v>1100000</v>
      </c>
      <c r="I21" s="17" t="s">
        <v>18</v>
      </c>
      <c r="J21" s="33">
        <f>J22+Parameters!$G$13</f>
        <v>2.15</v>
      </c>
      <c r="K21" s="18" t="s">
        <v>3</v>
      </c>
      <c r="L21" s="5"/>
      <c r="N21" s="54" t="s">
        <v>5</v>
      </c>
      <c r="O21" s="55" t="s">
        <v>44</v>
      </c>
      <c r="P21" s="71" t="s">
        <v>89</v>
      </c>
      <c r="Q21" s="71"/>
      <c r="R21" s="55">
        <f>VLOOKUP($P21,$C$39:$F$48,2,FALSE)</f>
        <v>2.9</v>
      </c>
      <c r="S21" s="55">
        <f>VLOOKUP($P21,$C$39:$F$48,4,FALSE)</f>
        <v>0</v>
      </c>
      <c r="T21" s="67">
        <f>IF(Q21&gt;$B$43,S21*$B$43/Q21,S21)</f>
        <v>0</v>
      </c>
      <c r="U21" s="56">
        <f t="shared" si="0"/>
        <v>0</v>
      </c>
    </row>
    <row r="22" spans="2:21" ht="18" x14ac:dyDescent="0.35">
      <c r="C22" s="17" t="s">
        <v>19</v>
      </c>
      <c r="D22" s="33">
        <f>D23+Parameters!$C$13</f>
        <v>1.9000000000000004</v>
      </c>
      <c r="E22" s="18" t="s">
        <v>3</v>
      </c>
      <c r="F22" s="5"/>
      <c r="G22" s="43"/>
      <c r="I22" s="17" t="s">
        <v>19</v>
      </c>
      <c r="J22" s="33">
        <f>J23+Parameters!$G$13</f>
        <v>2.06</v>
      </c>
      <c r="K22" s="18" t="s">
        <v>3</v>
      </c>
      <c r="L22" s="5"/>
      <c r="N22" s="49" t="s">
        <v>29</v>
      </c>
      <c r="O22" s="50" t="s">
        <v>34</v>
      </c>
      <c r="P22" s="70" t="s">
        <v>89</v>
      </c>
      <c r="Q22" s="70"/>
      <c r="R22" s="50">
        <f>VLOOKUP($P22,$I$6:$L$15,2,FALSE)</f>
        <v>3.5</v>
      </c>
      <c r="S22" s="50">
        <f>VLOOKUP($P22,$I$6:$L$15,4,FALSE)</f>
        <v>0</v>
      </c>
      <c r="T22" s="65">
        <f>IF(Q22&gt;$H$10,S22*$H$10/Q22,S22)</f>
        <v>0</v>
      </c>
      <c r="U22" s="51">
        <f t="shared" si="0"/>
        <v>0</v>
      </c>
    </row>
    <row r="23" spans="2:21" ht="18" x14ac:dyDescent="0.35">
      <c r="C23" s="17" t="s">
        <v>20</v>
      </c>
      <c r="D23" s="33">
        <f>D24+Parameters!$C$13</f>
        <v>1.8000000000000003</v>
      </c>
      <c r="E23" s="18" t="s">
        <v>3</v>
      </c>
      <c r="F23" s="5"/>
      <c r="G23" s="43"/>
      <c r="I23" s="17" t="s">
        <v>20</v>
      </c>
      <c r="J23" s="33">
        <f>J24+Parameters!$G$13</f>
        <v>1.9700000000000002</v>
      </c>
      <c r="K23" s="18" t="s">
        <v>3</v>
      </c>
      <c r="L23" s="5"/>
      <c r="N23" s="52" t="s">
        <v>29</v>
      </c>
      <c r="O23" s="48" t="s">
        <v>35</v>
      </c>
      <c r="P23" s="5" t="s">
        <v>89</v>
      </c>
      <c r="Q23" s="5"/>
      <c r="R23" s="48">
        <f>VLOOKUP($P23,$I$17:$L$26,2,FALSE)</f>
        <v>1.7</v>
      </c>
      <c r="S23" s="48">
        <f>VLOOKUP($P23,$I$17:$L$26,4,FALSE)</f>
        <v>0</v>
      </c>
      <c r="T23" s="66">
        <f>IF(Q23&gt;$H$21,S23*$H$21/Q23,S23)</f>
        <v>0</v>
      </c>
      <c r="U23" s="53">
        <f t="shared" si="0"/>
        <v>0</v>
      </c>
    </row>
    <row r="24" spans="2:21" ht="18" x14ac:dyDescent="0.35">
      <c r="C24" s="17" t="s">
        <v>21</v>
      </c>
      <c r="D24" s="33">
        <f>D25+Parameters!$C$13</f>
        <v>1.7000000000000002</v>
      </c>
      <c r="E24" s="18" t="s">
        <v>3</v>
      </c>
      <c r="F24" s="5"/>
      <c r="G24" s="43"/>
      <c r="I24" s="17" t="s">
        <v>21</v>
      </c>
      <c r="J24" s="33">
        <f>J25+Parameters!$G$13</f>
        <v>1.8800000000000001</v>
      </c>
      <c r="K24" s="18" t="s">
        <v>3</v>
      </c>
      <c r="L24" s="5"/>
      <c r="N24" s="52" t="s">
        <v>29</v>
      </c>
      <c r="O24" s="48" t="s">
        <v>36</v>
      </c>
      <c r="P24" s="5" t="s">
        <v>89</v>
      </c>
      <c r="Q24" s="5"/>
      <c r="R24" s="48">
        <f>VLOOKUP($P24,$I$28:$L$37,2,FALSE)</f>
        <v>1.5</v>
      </c>
      <c r="S24" s="48">
        <f>VLOOKUP($P24,$I$28:$L$37,4,FALSE)</f>
        <v>0</v>
      </c>
      <c r="T24" s="66">
        <f>IF(Q24&gt;$H$32,S24*$H$32/Q24,S24)</f>
        <v>0</v>
      </c>
      <c r="U24" s="53">
        <f t="shared" si="0"/>
        <v>0</v>
      </c>
    </row>
    <row r="25" spans="2:21" ht="18.75" thickBot="1" x14ac:dyDescent="0.4">
      <c r="C25" s="17" t="s">
        <v>22</v>
      </c>
      <c r="D25" s="33">
        <f>D26+Parameters!$C$13</f>
        <v>1.6</v>
      </c>
      <c r="E25" s="18" t="s">
        <v>3</v>
      </c>
      <c r="F25" s="5"/>
      <c r="G25" s="43"/>
      <c r="I25" s="17" t="s">
        <v>22</v>
      </c>
      <c r="J25" s="33">
        <f>J26+Parameters!$G$13</f>
        <v>1.79</v>
      </c>
      <c r="K25" s="18" t="s">
        <v>3</v>
      </c>
      <c r="L25" s="5"/>
      <c r="N25" s="54" t="s">
        <v>29</v>
      </c>
      <c r="O25" s="55" t="s">
        <v>44</v>
      </c>
      <c r="P25" s="71" t="s">
        <v>89</v>
      </c>
      <c r="Q25" s="71"/>
      <c r="R25" s="55">
        <f>VLOOKUP($P25,$I$39:$L$48,2,FALSE)</f>
        <v>3.2</v>
      </c>
      <c r="S25" s="55">
        <f>VLOOKUP($P25,$I$39:$L$48,4,FALSE)</f>
        <v>0</v>
      </c>
      <c r="T25" s="67">
        <f>IF(Q25&gt;$H$43,S25*$H$43/Q25,S25)</f>
        <v>0</v>
      </c>
      <c r="U25" s="56">
        <f t="shared" si="0"/>
        <v>0</v>
      </c>
    </row>
    <row r="26" spans="2:21" ht="18" x14ac:dyDescent="0.35">
      <c r="C26" s="17" t="s">
        <v>23</v>
      </c>
      <c r="D26" s="33">
        <f>Parameters!C12</f>
        <v>1.5</v>
      </c>
      <c r="E26" s="18" t="s">
        <v>3</v>
      </c>
      <c r="F26" s="5"/>
      <c r="G26" s="43"/>
      <c r="I26" s="17" t="s">
        <v>23</v>
      </c>
      <c r="J26" s="33">
        <f>Parameters!G12</f>
        <v>1.7</v>
      </c>
      <c r="K26" s="18" t="s">
        <v>3</v>
      </c>
      <c r="L26" s="5"/>
      <c r="T26" s="47" t="s">
        <v>14</v>
      </c>
      <c r="U26" s="46">
        <f>SUM(U18:U25)</f>
        <v>0</v>
      </c>
    </row>
    <row r="28" spans="2:21" ht="18" x14ac:dyDescent="0.35">
      <c r="B28" s="31" t="s">
        <v>36</v>
      </c>
      <c r="C28" s="17" t="s">
        <v>15</v>
      </c>
      <c r="D28" s="33">
        <f>D29+Parameters!$C$18</f>
        <v>2.4000000000000008</v>
      </c>
      <c r="E28" s="18" t="s">
        <v>3</v>
      </c>
      <c r="F28" s="5"/>
      <c r="G28" s="43" t="s">
        <v>57</v>
      </c>
      <c r="H28" s="31" t="s">
        <v>36</v>
      </c>
      <c r="I28" s="17" t="s">
        <v>15</v>
      </c>
      <c r="J28" s="33">
        <f>J29+Parameters!$G$18</f>
        <v>2.4000000000000008</v>
      </c>
      <c r="K28" s="18" t="s">
        <v>3</v>
      </c>
      <c r="L28" s="5"/>
    </row>
    <row r="29" spans="2:21" ht="18" x14ac:dyDescent="0.35">
      <c r="B29" s="91" t="s">
        <v>6</v>
      </c>
      <c r="C29" s="17" t="s">
        <v>16</v>
      </c>
      <c r="D29" s="33">
        <f>D30+Parameters!$C$18</f>
        <v>2.3000000000000007</v>
      </c>
      <c r="E29" s="18" t="s">
        <v>3</v>
      </c>
      <c r="F29" s="5"/>
      <c r="G29" s="43"/>
      <c r="H29" s="91" t="s">
        <v>6</v>
      </c>
      <c r="I29" s="17" t="s">
        <v>16</v>
      </c>
      <c r="J29" s="33">
        <f>J30+Parameters!$G$18</f>
        <v>2.3000000000000007</v>
      </c>
      <c r="K29" s="18" t="s">
        <v>3</v>
      </c>
      <c r="L29" s="5"/>
    </row>
    <row r="30" spans="2:21" ht="18" x14ac:dyDescent="0.35">
      <c r="B30" s="91"/>
      <c r="C30" s="17" t="s">
        <v>59</v>
      </c>
      <c r="D30" s="33">
        <f>D31+Parameters!$C$18</f>
        <v>2.2000000000000006</v>
      </c>
      <c r="E30" s="18" t="s">
        <v>3</v>
      </c>
      <c r="F30" s="5"/>
      <c r="G30" s="43"/>
      <c r="H30" s="91"/>
      <c r="I30" s="17" t="s">
        <v>59</v>
      </c>
      <c r="J30" s="33">
        <f>J31+Parameters!$G$18</f>
        <v>2.2000000000000006</v>
      </c>
      <c r="K30" s="18" t="s">
        <v>3</v>
      </c>
      <c r="L30" s="5"/>
    </row>
    <row r="31" spans="2:21" ht="18" x14ac:dyDescent="0.35">
      <c r="B31" s="91"/>
      <c r="C31" s="17" t="s">
        <v>17</v>
      </c>
      <c r="D31" s="33">
        <f>D32+Parameters!$C$18</f>
        <v>2.1000000000000005</v>
      </c>
      <c r="E31" s="18" t="s">
        <v>3</v>
      </c>
      <c r="F31" s="5"/>
      <c r="G31" s="43"/>
      <c r="H31" s="91"/>
      <c r="I31" s="17" t="s">
        <v>17</v>
      </c>
      <c r="J31" s="33">
        <f>J32+Parameters!$G$18</f>
        <v>2.1000000000000005</v>
      </c>
      <c r="K31" s="18" t="s">
        <v>3</v>
      </c>
      <c r="L31" s="5"/>
    </row>
    <row r="32" spans="2:21" ht="18" x14ac:dyDescent="0.35">
      <c r="B32" s="19">
        <f>Parameters!C16</f>
        <v>800000</v>
      </c>
      <c r="C32" s="17" t="s">
        <v>18</v>
      </c>
      <c r="D32" s="33">
        <f>D33+Parameters!$C$18</f>
        <v>2.0000000000000004</v>
      </c>
      <c r="E32" s="18" t="s">
        <v>3</v>
      </c>
      <c r="F32" s="5"/>
      <c r="G32" s="43"/>
      <c r="H32" s="19">
        <f>Parameters!G16</f>
        <v>800000</v>
      </c>
      <c r="I32" s="17" t="s">
        <v>18</v>
      </c>
      <c r="J32" s="33">
        <f>J33+Parameters!$G$18</f>
        <v>2.0000000000000004</v>
      </c>
      <c r="K32" s="18" t="s">
        <v>3</v>
      </c>
      <c r="L32" s="5"/>
    </row>
    <row r="33" spans="2:12" ht="18" x14ac:dyDescent="0.35">
      <c r="C33" s="17" t="s">
        <v>19</v>
      </c>
      <c r="D33" s="33">
        <f>D34+Parameters!$C$18</f>
        <v>1.9000000000000004</v>
      </c>
      <c r="E33" s="18" t="s">
        <v>3</v>
      </c>
      <c r="F33" s="5"/>
      <c r="G33" s="43"/>
      <c r="I33" s="17" t="s">
        <v>19</v>
      </c>
      <c r="J33" s="33">
        <f>J34+Parameters!$G$18</f>
        <v>1.9000000000000004</v>
      </c>
      <c r="K33" s="18" t="s">
        <v>3</v>
      </c>
      <c r="L33" s="5"/>
    </row>
    <row r="34" spans="2:12" ht="18" x14ac:dyDescent="0.35">
      <c r="C34" s="17" t="s">
        <v>20</v>
      </c>
      <c r="D34" s="33">
        <f>D35+Parameters!$C$18</f>
        <v>1.8000000000000003</v>
      </c>
      <c r="E34" s="18" t="s">
        <v>3</v>
      </c>
      <c r="F34" s="5"/>
      <c r="G34" s="43"/>
      <c r="I34" s="17" t="s">
        <v>20</v>
      </c>
      <c r="J34" s="33">
        <f>J35+Parameters!$G$18</f>
        <v>1.8000000000000003</v>
      </c>
      <c r="K34" s="18" t="s">
        <v>3</v>
      </c>
      <c r="L34" s="5"/>
    </row>
    <row r="35" spans="2:12" ht="18" x14ac:dyDescent="0.35">
      <c r="C35" s="17" t="s">
        <v>21</v>
      </c>
      <c r="D35" s="33">
        <f>D36+Parameters!$C$18</f>
        <v>1.7000000000000002</v>
      </c>
      <c r="E35" s="18" t="s">
        <v>3</v>
      </c>
      <c r="F35" s="5"/>
      <c r="G35" s="43"/>
      <c r="I35" s="17" t="s">
        <v>21</v>
      </c>
      <c r="J35" s="33">
        <f>J36+Parameters!$G$18</f>
        <v>1.7000000000000002</v>
      </c>
      <c r="K35" s="18" t="s">
        <v>3</v>
      </c>
      <c r="L35" s="5"/>
    </row>
    <row r="36" spans="2:12" ht="18" x14ac:dyDescent="0.35">
      <c r="C36" s="17" t="s">
        <v>22</v>
      </c>
      <c r="D36" s="33">
        <f>D37+Parameters!$C$18</f>
        <v>1.6</v>
      </c>
      <c r="E36" s="18" t="s">
        <v>3</v>
      </c>
      <c r="F36" s="5"/>
      <c r="G36" s="43"/>
      <c r="I36" s="17" t="s">
        <v>22</v>
      </c>
      <c r="J36" s="33">
        <f>J37+Parameters!$G$18</f>
        <v>1.6</v>
      </c>
      <c r="K36" s="18" t="s">
        <v>3</v>
      </c>
      <c r="L36" s="5"/>
    </row>
    <row r="37" spans="2:12" ht="18" x14ac:dyDescent="0.35">
      <c r="C37" s="17" t="s">
        <v>23</v>
      </c>
      <c r="D37" s="33">
        <f>Parameters!C17</f>
        <v>1.5</v>
      </c>
      <c r="E37" s="18" t="s">
        <v>3</v>
      </c>
      <c r="F37" s="5"/>
      <c r="G37" s="43"/>
      <c r="I37" s="17" t="s">
        <v>23</v>
      </c>
      <c r="J37" s="33">
        <f>Parameters!G17</f>
        <v>1.5</v>
      </c>
      <c r="K37" s="18" t="s">
        <v>3</v>
      </c>
      <c r="L37" s="5"/>
    </row>
    <row r="39" spans="2:12" ht="18" x14ac:dyDescent="0.35">
      <c r="B39" s="44" t="s">
        <v>44</v>
      </c>
      <c r="C39" s="17" t="s">
        <v>15</v>
      </c>
      <c r="D39" s="33">
        <f>D40+Parameters!$C$23</f>
        <v>4.25</v>
      </c>
      <c r="E39" s="18" t="s">
        <v>3</v>
      </c>
      <c r="F39" s="5"/>
      <c r="G39" s="20" t="s">
        <v>58</v>
      </c>
      <c r="H39" s="44" t="s">
        <v>44</v>
      </c>
      <c r="I39" s="17" t="s">
        <v>15</v>
      </c>
      <c r="J39" s="33">
        <f>J40+Parameters!$G$23</f>
        <v>4.2800000000000011</v>
      </c>
      <c r="K39" s="18" t="s">
        <v>3</v>
      </c>
      <c r="L39" s="5"/>
    </row>
    <row r="40" spans="2:12" ht="18" x14ac:dyDescent="0.35">
      <c r="B40" s="91" t="s">
        <v>6</v>
      </c>
      <c r="C40" s="17" t="s">
        <v>16</v>
      </c>
      <c r="D40" s="33">
        <f>D41+Parameters!$C$23</f>
        <v>4.0999999999999996</v>
      </c>
      <c r="E40" s="18" t="s">
        <v>3</v>
      </c>
      <c r="F40" s="5"/>
      <c r="H40" s="91" t="s">
        <v>6</v>
      </c>
      <c r="I40" s="17" t="s">
        <v>16</v>
      </c>
      <c r="J40" s="33">
        <f>J41+Parameters!$G$23</f>
        <v>4.160000000000001</v>
      </c>
      <c r="K40" s="18" t="s">
        <v>3</v>
      </c>
      <c r="L40" s="5"/>
    </row>
    <row r="41" spans="2:12" x14ac:dyDescent="0.25">
      <c r="B41" s="91"/>
      <c r="C41" s="17" t="s">
        <v>0</v>
      </c>
      <c r="D41" s="33">
        <f>D42+Parameters!$C$23</f>
        <v>3.9499999999999993</v>
      </c>
      <c r="E41" s="18" t="s">
        <v>3</v>
      </c>
      <c r="F41" s="5"/>
      <c r="H41" s="91"/>
      <c r="I41" s="17" t="s">
        <v>0</v>
      </c>
      <c r="J41" s="33">
        <f>J42+Parameters!$G$23</f>
        <v>4.0400000000000009</v>
      </c>
      <c r="K41" s="18" t="s">
        <v>3</v>
      </c>
      <c r="L41" s="5"/>
    </row>
    <row r="42" spans="2:12" ht="18" x14ac:dyDescent="0.35">
      <c r="B42" s="91"/>
      <c r="C42" s="17" t="s">
        <v>17</v>
      </c>
      <c r="D42" s="33">
        <f>D43+Parameters!$C$23</f>
        <v>3.7999999999999994</v>
      </c>
      <c r="E42" s="18" t="s">
        <v>3</v>
      </c>
      <c r="F42" s="5"/>
      <c r="H42" s="91"/>
      <c r="I42" s="17" t="s">
        <v>17</v>
      </c>
      <c r="J42" s="33">
        <f>J43+Parameters!$G$23</f>
        <v>3.9200000000000008</v>
      </c>
      <c r="K42" s="18" t="s">
        <v>3</v>
      </c>
      <c r="L42" s="5"/>
    </row>
    <row r="43" spans="2:12" ht="18" x14ac:dyDescent="0.35">
      <c r="B43" s="19">
        <f>Parameters!C21</f>
        <v>400000</v>
      </c>
      <c r="C43" s="17" t="s">
        <v>18</v>
      </c>
      <c r="D43" s="33">
        <f>D44+Parameters!$C$23</f>
        <v>3.6499999999999995</v>
      </c>
      <c r="E43" s="18" t="s">
        <v>3</v>
      </c>
      <c r="F43" s="5"/>
      <c r="H43" s="19">
        <f>Parameters!G21</f>
        <v>400000</v>
      </c>
      <c r="I43" s="17" t="s">
        <v>18</v>
      </c>
      <c r="J43" s="33">
        <f>J44+Parameters!$G$23</f>
        <v>3.8000000000000007</v>
      </c>
      <c r="K43" s="18" t="s">
        <v>3</v>
      </c>
      <c r="L43" s="5"/>
    </row>
    <row r="44" spans="2:12" ht="18" x14ac:dyDescent="0.35">
      <c r="C44" s="17" t="s">
        <v>19</v>
      </c>
      <c r="D44" s="33">
        <f>D45+Parameters!$C$23</f>
        <v>3.4999999999999996</v>
      </c>
      <c r="E44" s="18" t="s">
        <v>3</v>
      </c>
      <c r="F44" s="5"/>
      <c r="I44" s="17" t="s">
        <v>19</v>
      </c>
      <c r="J44" s="33">
        <f>J45+Parameters!$G$23</f>
        <v>3.6800000000000006</v>
      </c>
      <c r="K44" s="18" t="s">
        <v>3</v>
      </c>
      <c r="L44" s="5"/>
    </row>
    <row r="45" spans="2:12" ht="18" x14ac:dyDescent="0.35">
      <c r="C45" s="17" t="s">
        <v>20</v>
      </c>
      <c r="D45" s="33">
        <f>D46+Parameters!$C$23</f>
        <v>3.3499999999999996</v>
      </c>
      <c r="E45" s="18" t="s">
        <v>3</v>
      </c>
      <c r="F45" s="5"/>
      <c r="I45" s="17" t="s">
        <v>20</v>
      </c>
      <c r="J45" s="33">
        <f>J46+Parameters!$G$23</f>
        <v>3.5600000000000005</v>
      </c>
      <c r="K45" s="18" t="s">
        <v>3</v>
      </c>
      <c r="L45" s="5"/>
    </row>
    <row r="46" spans="2:12" ht="18" x14ac:dyDescent="0.35">
      <c r="C46" s="17" t="s">
        <v>21</v>
      </c>
      <c r="D46" s="33">
        <f>D47+Parameters!$C$23</f>
        <v>3.1999999999999997</v>
      </c>
      <c r="E46" s="18" t="s">
        <v>3</v>
      </c>
      <c r="F46" s="5"/>
      <c r="I46" s="17" t="s">
        <v>21</v>
      </c>
      <c r="J46" s="33">
        <f>J47+Parameters!$G$23</f>
        <v>3.4400000000000004</v>
      </c>
      <c r="K46" s="18" t="s">
        <v>3</v>
      </c>
      <c r="L46" s="5"/>
    </row>
    <row r="47" spans="2:12" ht="18" x14ac:dyDescent="0.35">
      <c r="C47" s="17" t="s">
        <v>22</v>
      </c>
      <c r="D47" s="33">
        <f>D48+Parameters!$C$23</f>
        <v>3.05</v>
      </c>
      <c r="E47" s="18" t="s">
        <v>3</v>
      </c>
      <c r="F47" s="5"/>
      <c r="I47" s="17" t="s">
        <v>22</v>
      </c>
      <c r="J47" s="33">
        <f>J48+Parameters!$G$23</f>
        <v>3.3200000000000003</v>
      </c>
      <c r="K47" s="18" t="s">
        <v>3</v>
      </c>
      <c r="L47" s="5"/>
    </row>
    <row r="48" spans="2:12" ht="18" x14ac:dyDescent="0.35">
      <c r="C48" s="17" t="s">
        <v>23</v>
      </c>
      <c r="D48" s="33">
        <f>Parameters!C22</f>
        <v>2.9</v>
      </c>
      <c r="E48" s="18" t="s">
        <v>3</v>
      </c>
      <c r="F48" s="5"/>
      <c r="I48" s="17" t="s">
        <v>23</v>
      </c>
      <c r="J48" s="33">
        <f>Parameters!G22</f>
        <v>3.2</v>
      </c>
      <c r="K48" s="18" t="s">
        <v>3</v>
      </c>
      <c r="L48" s="5"/>
    </row>
  </sheetData>
  <sheetProtection formatCells="0" formatColumns="0" selectLockedCells="1" autoFilter="0" pivotTables="0" selectUnlockedCells="1"/>
  <mergeCells count="10">
    <mergeCell ref="I3:L3"/>
    <mergeCell ref="B7:B9"/>
    <mergeCell ref="H7:H9"/>
    <mergeCell ref="B18:B20"/>
    <mergeCell ref="H18:H20"/>
    <mergeCell ref="B29:B31"/>
    <mergeCell ref="H29:H31"/>
    <mergeCell ref="B40:B42"/>
    <mergeCell ref="H40:H42"/>
    <mergeCell ref="C3:F3"/>
  </mergeCells>
  <phoneticPr fontId="2" type="noConversion"/>
  <dataValidations count="1">
    <dataValidation type="list" allowBlank="1" showInputMessage="1" showErrorMessage="1" sqref="P18:P25">
      <formula1>$C$6:$C$15</formula1>
    </dataValidation>
  </dataValidations>
  <pageMargins left="0.7" right="0.7" top="0.75" bottom="0.75" header="0.3" footer="0.3"/>
  <pageSetup paperSize="9" orientation="portrait" horizontalDpi="300" verticalDpi="0" copies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8"/>
  <sheetViews>
    <sheetView workbookViewId="0"/>
  </sheetViews>
  <sheetFormatPr defaultColWidth="9.140625" defaultRowHeight="15" x14ac:dyDescent="0.25"/>
  <cols>
    <col min="1" max="1" width="2.5703125" customWidth="1"/>
    <col min="2" max="2" width="10.7109375" customWidth="1"/>
    <col min="3" max="3" width="3.140625" style="2" bestFit="1" customWidth="1"/>
    <col min="4" max="4" width="5.7109375" style="2" customWidth="1"/>
    <col min="5" max="5" width="2.7109375" style="2" customWidth="1"/>
    <col min="6" max="6" width="13.7109375" customWidth="1"/>
    <col min="7" max="7" width="10.28515625" style="20" customWidth="1"/>
    <col min="8" max="8" width="10.7109375" customWidth="1"/>
    <col min="9" max="9" width="3.140625" style="2" bestFit="1" customWidth="1"/>
    <col min="10" max="10" width="5.7109375" style="2" customWidth="1"/>
    <col min="11" max="11" width="2.7109375" style="2" customWidth="1"/>
    <col min="12" max="12" width="13.7109375" customWidth="1"/>
    <col min="14" max="14" width="20.85546875" customWidth="1"/>
    <col min="17" max="17" width="13.42578125" bestFit="1" customWidth="1"/>
    <col min="21" max="21" width="12" customWidth="1"/>
  </cols>
  <sheetData>
    <row r="1" spans="2:22" ht="15.75" x14ac:dyDescent="0.25">
      <c r="B1" s="6" t="s">
        <v>77</v>
      </c>
    </row>
    <row r="2" spans="2:22" ht="6" customHeight="1" x14ac:dyDescent="0.25"/>
    <row r="3" spans="2:22" x14ac:dyDescent="0.25">
      <c r="C3" s="92" t="s">
        <v>5</v>
      </c>
      <c r="D3" s="92"/>
      <c r="E3" s="92"/>
      <c r="F3" s="92"/>
      <c r="G3" s="42"/>
      <c r="H3" s="4"/>
      <c r="I3" s="92" t="s">
        <v>29</v>
      </c>
      <c r="J3" s="92"/>
      <c r="K3" s="92"/>
      <c r="L3" s="92"/>
      <c r="N3" s="41" t="s">
        <v>37</v>
      </c>
    </row>
    <row r="4" spans="2:22" ht="6" customHeight="1" x14ac:dyDescent="0.25"/>
    <row r="5" spans="2:22" x14ac:dyDescent="0.25">
      <c r="F5" s="2" t="s">
        <v>4</v>
      </c>
      <c r="G5" s="40"/>
      <c r="L5" s="2" t="s">
        <v>4</v>
      </c>
    </row>
    <row r="6" spans="2:22" ht="18" x14ac:dyDescent="0.35">
      <c r="B6" s="31" t="s">
        <v>34</v>
      </c>
      <c r="C6" s="17" t="s">
        <v>15</v>
      </c>
      <c r="D6" s="33">
        <f>D7+Parameters!$C$8</f>
        <v>4.1899999999999995</v>
      </c>
      <c r="E6" s="18" t="s">
        <v>3</v>
      </c>
      <c r="F6" s="5"/>
      <c r="G6" s="43" t="s">
        <v>55</v>
      </c>
      <c r="H6" s="31" t="s">
        <v>34</v>
      </c>
      <c r="I6" s="17" t="s">
        <v>15</v>
      </c>
      <c r="J6" s="33">
        <f>J7+Parameters!$G$8</f>
        <v>8.8999999999999968</v>
      </c>
      <c r="K6" s="18" t="s">
        <v>3</v>
      </c>
      <c r="L6" s="5"/>
      <c r="N6" s="82" t="s">
        <v>103</v>
      </c>
      <c r="O6" s="73"/>
      <c r="P6" s="73"/>
      <c r="Q6" s="73"/>
      <c r="R6" s="73"/>
      <c r="S6" s="73"/>
      <c r="T6" s="74"/>
      <c r="U6" s="76"/>
    </row>
    <row r="7" spans="2:22" ht="18" x14ac:dyDescent="0.35">
      <c r="B7" s="91" t="s">
        <v>6</v>
      </c>
      <c r="C7" s="17" t="s">
        <v>16</v>
      </c>
      <c r="D7" s="33">
        <f>D8+Parameters!$C$8</f>
        <v>4.0799999999999992</v>
      </c>
      <c r="E7" s="18" t="s">
        <v>3</v>
      </c>
      <c r="F7" s="5"/>
      <c r="G7" s="43"/>
      <c r="H7" s="91" t="s">
        <v>6</v>
      </c>
      <c r="I7" s="17" t="s">
        <v>16</v>
      </c>
      <c r="J7" s="33">
        <f>J8+Parameters!$G$8</f>
        <v>8.2999999999999972</v>
      </c>
      <c r="K7" s="18" t="s">
        <v>3</v>
      </c>
      <c r="L7" s="5"/>
      <c r="N7" s="84" t="s">
        <v>102</v>
      </c>
      <c r="O7" s="76"/>
      <c r="P7" s="76"/>
      <c r="Q7" s="76"/>
      <c r="R7" s="76"/>
      <c r="S7" s="76"/>
      <c r="T7" s="77"/>
      <c r="U7" s="76"/>
    </row>
    <row r="8" spans="2:22" ht="18" x14ac:dyDescent="0.35">
      <c r="B8" s="91"/>
      <c r="C8" s="17" t="s">
        <v>59</v>
      </c>
      <c r="D8" s="33">
        <f>D9+Parameters!$C$8</f>
        <v>3.9699999999999993</v>
      </c>
      <c r="E8" s="18" t="s">
        <v>3</v>
      </c>
      <c r="F8" s="5"/>
      <c r="G8" s="43"/>
      <c r="H8" s="91"/>
      <c r="I8" s="17" t="s">
        <v>59</v>
      </c>
      <c r="J8" s="33">
        <f>J9+Parameters!$G$8</f>
        <v>7.6999999999999975</v>
      </c>
      <c r="K8" s="18" t="s">
        <v>3</v>
      </c>
      <c r="L8" s="5"/>
      <c r="N8" s="78" t="s">
        <v>72</v>
      </c>
      <c r="O8" s="80"/>
      <c r="P8" s="80"/>
      <c r="Q8" s="80"/>
      <c r="R8" s="80"/>
      <c r="S8" s="80"/>
      <c r="T8" s="81"/>
      <c r="U8" s="76"/>
    </row>
    <row r="9" spans="2:22" ht="18" x14ac:dyDescent="0.35">
      <c r="B9" s="91"/>
      <c r="C9" s="17" t="s">
        <v>17</v>
      </c>
      <c r="D9" s="33">
        <f>D10+Parameters!$C$8</f>
        <v>3.8599999999999994</v>
      </c>
      <c r="E9" s="18" t="s">
        <v>3</v>
      </c>
      <c r="F9" s="5"/>
      <c r="G9" s="43"/>
      <c r="H9" s="91"/>
      <c r="I9" s="17" t="s">
        <v>17</v>
      </c>
      <c r="J9" s="33">
        <f>J10+Parameters!$G$8</f>
        <v>7.0999999999999979</v>
      </c>
      <c r="K9" s="18" t="s">
        <v>3</v>
      </c>
      <c r="L9" s="5"/>
    </row>
    <row r="10" spans="2:22" ht="18" x14ac:dyDescent="0.35">
      <c r="B10" s="14">
        <f>Parameters!C6</f>
        <v>600000</v>
      </c>
      <c r="C10" s="17" t="s">
        <v>18</v>
      </c>
      <c r="D10" s="33">
        <f>D11+Parameters!$C$8</f>
        <v>3.7499999999999996</v>
      </c>
      <c r="E10" s="18" t="s">
        <v>3</v>
      </c>
      <c r="F10" s="5"/>
      <c r="G10" s="43"/>
      <c r="H10" s="19">
        <f>Parameters!G6</f>
        <v>300000</v>
      </c>
      <c r="I10" s="17" t="s">
        <v>18</v>
      </c>
      <c r="J10" s="33">
        <f>J11+Parameters!$G$8</f>
        <v>6.4999999999999982</v>
      </c>
      <c r="K10" s="18" t="s">
        <v>3</v>
      </c>
      <c r="L10" s="5"/>
    </row>
    <row r="11" spans="2:22" ht="18" x14ac:dyDescent="0.35">
      <c r="C11" s="17" t="s">
        <v>19</v>
      </c>
      <c r="D11" s="33">
        <f>D12+Parameters!$C$8</f>
        <v>3.6399999999999997</v>
      </c>
      <c r="E11" s="18" t="s">
        <v>3</v>
      </c>
      <c r="F11" s="5"/>
      <c r="G11" s="43"/>
      <c r="I11" s="17" t="s">
        <v>19</v>
      </c>
      <c r="J11" s="33">
        <f>J12+Parameters!$G$8</f>
        <v>5.8999999999999986</v>
      </c>
      <c r="K11" s="18" t="s">
        <v>3</v>
      </c>
      <c r="L11" s="5"/>
    </row>
    <row r="12" spans="2:22" ht="18" x14ac:dyDescent="0.35">
      <c r="C12" s="17" t="s">
        <v>20</v>
      </c>
      <c r="D12" s="33">
        <f>D13+Parameters!$C$8</f>
        <v>3.53</v>
      </c>
      <c r="E12" s="18" t="s">
        <v>3</v>
      </c>
      <c r="F12" s="5"/>
      <c r="G12" s="43"/>
      <c r="I12" s="17" t="s">
        <v>20</v>
      </c>
      <c r="J12" s="33">
        <f>J13+Parameters!$G$8</f>
        <v>5.2999999999999989</v>
      </c>
      <c r="K12" s="18" t="s">
        <v>3</v>
      </c>
      <c r="L12" s="5"/>
    </row>
    <row r="13" spans="2:22" ht="18" x14ac:dyDescent="0.35">
      <c r="C13" s="17" t="s">
        <v>21</v>
      </c>
      <c r="D13" s="33">
        <f>D14+Parameters!$C$8</f>
        <v>3.42</v>
      </c>
      <c r="E13" s="18" t="s">
        <v>3</v>
      </c>
      <c r="F13" s="5"/>
      <c r="G13" s="43"/>
      <c r="I13" s="17" t="s">
        <v>21</v>
      </c>
      <c r="J13" s="33">
        <f>J14+Parameters!$G$8</f>
        <v>4.6999999999999993</v>
      </c>
      <c r="K13" s="18" t="s">
        <v>3</v>
      </c>
      <c r="L13" s="5"/>
    </row>
    <row r="14" spans="2:22" ht="18" x14ac:dyDescent="0.35">
      <c r="C14" s="17" t="s">
        <v>22</v>
      </c>
      <c r="D14" s="33">
        <f>D15+Parameters!$C$8</f>
        <v>3.31</v>
      </c>
      <c r="E14" s="18" t="s">
        <v>3</v>
      </c>
      <c r="F14" s="5"/>
      <c r="G14" s="43"/>
      <c r="I14" s="17" t="s">
        <v>22</v>
      </c>
      <c r="J14" s="33">
        <f>J15+Parameters!$G$8</f>
        <v>4.0999999999999996</v>
      </c>
      <c r="K14" s="18" t="s">
        <v>3</v>
      </c>
      <c r="L14" s="5"/>
      <c r="N14" s="60" t="s">
        <v>71</v>
      </c>
    </row>
    <row r="15" spans="2:22" ht="18" x14ac:dyDescent="0.35">
      <c r="C15" s="17" t="s">
        <v>23</v>
      </c>
      <c r="D15" s="33">
        <f>Parameters!C7</f>
        <v>3.2</v>
      </c>
      <c r="E15" s="18" t="s">
        <v>3</v>
      </c>
      <c r="F15" s="5"/>
      <c r="G15" s="43"/>
      <c r="I15" s="17" t="s">
        <v>23</v>
      </c>
      <c r="J15" s="33">
        <f>Parameters!G7</f>
        <v>3.5</v>
      </c>
      <c r="K15" s="18" t="s">
        <v>3</v>
      </c>
      <c r="L15" s="5"/>
      <c r="P15" s="5" t="s">
        <v>70</v>
      </c>
      <c r="Q15" s="5" t="s">
        <v>70</v>
      </c>
      <c r="T15" t="s">
        <v>69</v>
      </c>
    </row>
    <row r="16" spans="2:22" s="2" customFormat="1" ht="15.75" thickBot="1" x14ac:dyDescent="0.3">
      <c r="B16"/>
      <c r="F16" s="1"/>
      <c r="G16" s="43"/>
      <c r="H16"/>
      <c r="L16"/>
      <c r="N16"/>
      <c r="O16"/>
      <c r="P16" s="68"/>
      <c r="Q16" s="68"/>
      <c r="R16"/>
      <c r="S16"/>
      <c r="T16"/>
      <c r="U16"/>
      <c r="V16"/>
    </row>
    <row r="17" spans="2:21" ht="18" customHeight="1" thickBot="1" x14ac:dyDescent="0.4">
      <c r="B17" s="31" t="s">
        <v>35</v>
      </c>
      <c r="C17" s="17" t="s">
        <v>15</v>
      </c>
      <c r="D17" s="33">
        <f>D18+Parameters!$C$13</f>
        <v>2.4000000000000008</v>
      </c>
      <c r="E17" s="18" t="s">
        <v>3</v>
      </c>
      <c r="F17" s="5"/>
      <c r="G17" s="43" t="s">
        <v>56</v>
      </c>
      <c r="H17" s="31" t="s">
        <v>35</v>
      </c>
      <c r="I17" s="17" t="s">
        <v>15</v>
      </c>
      <c r="J17" s="33">
        <f>J18+Parameters!$G$13</f>
        <v>2.5099999999999993</v>
      </c>
      <c r="K17" s="18" t="s">
        <v>3</v>
      </c>
      <c r="L17" s="5"/>
      <c r="N17" s="57" t="s">
        <v>61</v>
      </c>
      <c r="O17" s="58" t="s">
        <v>62</v>
      </c>
      <c r="P17" s="69" t="s">
        <v>63</v>
      </c>
      <c r="Q17" s="69" t="s">
        <v>67</v>
      </c>
      <c r="R17" s="58" t="s">
        <v>64</v>
      </c>
      <c r="S17" s="58" t="s">
        <v>65</v>
      </c>
      <c r="T17" s="58" t="s">
        <v>68</v>
      </c>
      <c r="U17" s="59" t="s">
        <v>66</v>
      </c>
    </row>
    <row r="18" spans="2:21" ht="18" x14ac:dyDescent="0.35">
      <c r="B18" s="91" t="s">
        <v>6</v>
      </c>
      <c r="C18" s="17" t="s">
        <v>16</v>
      </c>
      <c r="D18" s="33">
        <f>D19+Parameters!$C$13</f>
        <v>2.3000000000000007</v>
      </c>
      <c r="E18" s="18" t="s">
        <v>3</v>
      </c>
      <c r="F18" s="5"/>
      <c r="G18" s="43"/>
      <c r="H18" s="91" t="s">
        <v>6</v>
      </c>
      <c r="I18" s="17" t="s">
        <v>16</v>
      </c>
      <c r="J18" s="33">
        <f>J19+Parameters!$G$13</f>
        <v>2.4199999999999995</v>
      </c>
      <c r="K18" s="18" t="s">
        <v>3</v>
      </c>
      <c r="L18" s="5"/>
      <c r="N18" s="49" t="s">
        <v>5</v>
      </c>
      <c r="O18" s="50" t="s">
        <v>34</v>
      </c>
      <c r="P18" s="70" t="s">
        <v>89</v>
      </c>
      <c r="Q18" s="70"/>
      <c r="R18" s="50">
        <f>VLOOKUP($P18,$C$6:$F$15,2,FALSE)</f>
        <v>3.2</v>
      </c>
      <c r="S18" s="50">
        <f>VLOOKUP($P18,$C$6:$F$15,4,FALSE)</f>
        <v>0</v>
      </c>
      <c r="T18" s="65">
        <f>IF(Q18&gt;$B$10,S18*$B$10/Q18,S18)</f>
        <v>0</v>
      </c>
      <c r="U18" s="51">
        <f>T18*R18</f>
        <v>0</v>
      </c>
    </row>
    <row r="19" spans="2:21" ht="18" x14ac:dyDescent="0.35">
      <c r="B19" s="91"/>
      <c r="C19" s="17" t="s">
        <v>59</v>
      </c>
      <c r="D19" s="33">
        <f>D20+Parameters!$C$13</f>
        <v>2.2000000000000006</v>
      </c>
      <c r="E19" s="18" t="s">
        <v>3</v>
      </c>
      <c r="F19" s="5"/>
      <c r="G19" s="43"/>
      <c r="H19" s="91"/>
      <c r="I19" s="17" t="s">
        <v>59</v>
      </c>
      <c r="J19" s="33">
        <f>J20+Parameters!$G$13</f>
        <v>2.3299999999999996</v>
      </c>
      <c r="K19" s="18" t="s">
        <v>3</v>
      </c>
      <c r="L19" s="5"/>
      <c r="N19" s="52" t="s">
        <v>5</v>
      </c>
      <c r="O19" s="48" t="s">
        <v>35</v>
      </c>
      <c r="P19" s="5" t="s">
        <v>89</v>
      </c>
      <c r="Q19" s="5"/>
      <c r="R19" s="48">
        <f>VLOOKUP($P19,$C$17:$F$26,2,FALSE)</f>
        <v>1.5</v>
      </c>
      <c r="S19" s="48">
        <f>VLOOKUP($P19,$C$17:$F$26,4,FALSE)</f>
        <v>0</v>
      </c>
      <c r="T19" s="66">
        <f>IF(Q19&gt;$B$21,S19*$B$21/Q19,S19)</f>
        <v>0</v>
      </c>
      <c r="U19" s="53">
        <f t="shared" ref="U19:U25" si="0">T19*R19</f>
        <v>0</v>
      </c>
    </row>
    <row r="20" spans="2:21" ht="18" x14ac:dyDescent="0.35">
      <c r="B20" s="91"/>
      <c r="C20" s="17" t="s">
        <v>17</v>
      </c>
      <c r="D20" s="33">
        <f>D21+Parameters!$C$13</f>
        <v>2.1000000000000005</v>
      </c>
      <c r="E20" s="18" t="s">
        <v>3</v>
      </c>
      <c r="F20" s="5"/>
      <c r="G20" s="43"/>
      <c r="H20" s="91"/>
      <c r="I20" s="17" t="s">
        <v>17</v>
      </c>
      <c r="J20" s="33">
        <f>J21+Parameters!$G$13</f>
        <v>2.2399999999999998</v>
      </c>
      <c r="K20" s="18" t="s">
        <v>3</v>
      </c>
      <c r="L20" s="5"/>
      <c r="N20" s="52" t="s">
        <v>5</v>
      </c>
      <c r="O20" s="48" t="s">
        <v>36</v>
      </c>
      <c r="P20" s="5" t="s">
        <v>89</v>
      </c>
      <c r="Q20" s="5"/>
      <c r="R20" s="48">
        <f>VLOOKUP($P20,$C$28:$F$37,2,FALSE)</f>
        <v>1.5</v>
      </c>
      <c r="S20" s="48">
        <f>VLOOKUP($P20,$C$28:$F$37,4,FALSE)</f>
        <v>0</v>
      </c>
      <c r="T20" s="66">
        <f>IF(Q20&gt;$B$32,S20*$B$32/Q20,S20)</f>
        <v>0</v>
      </c>
      <c r="U20" s="53">
        <f t="shared" si="0"/>
        <v>0</v>
      </c>
    </row>
    <row r="21" spans="2:21" ht="18.75" thickBot="1" x14ac:dyDescent="0.4">
      <c r="B21" s="19">
        <f>Parameters!C11</f>
        <v>800000</v>
      </c>
      <c r="C21" s="17" t="s">
        <v>18</v>
      </c>
      <c r="D21" s="33">
        <f>D22+Parameters!$C$13</f>
        <v>2.0000000000000004</v>
      </c>
      <c r="E21" s="18" t="s">
        <v>3</v>
      </c>
      <c r="F21" s="5"/>
      <c r="G21" s="43"/>
      <c r="H21" s="19">
        <f>Parameters!G11</f>
        <v>1100000</v>
      </c>
      <c r="I21" s="17" t="s">
        <v>18</v>
      </c>
      <c r="J21" s="33">
        <f>J22+Parameters!$G$13</f>
        <v>2.15</v>
      </c>
      <c r="K21" s="18" t="s">
        <v>3</v>
      </c>
      <c r="L21" s="5"/>
      <c r="N21" s="54" t="s">
        <v>5</v>
      </c>
      <c r="O21" s="55" t="s">
        <v>44</v>
      </c>
      <c r="P21" s="71" t="s">
        <v>89</v>
      </c>
      <c r="Q21" s="71"/>
      <c r="R21" s="55">
        <f>VLOOKUP($P21,$C$39:$F$48,2,FALSE)</f>
        <v>2.9</v>
      </c>
      <c r="S21" s="55">
        <f>VLOOKUP($P21,$C$39:$F$48,4,FALSE)</f>
        <v>0</v>
      </c>
      <c r="T21" s="67">
        <f>IF(Q21&gt;$B$43,S21*$B$43/Q21,S21)</f>
        <v>0</v>
      </c>
      <c r="U21" s="56">
        <f t="shared" si="0"/>
        <v>0</v>
      </c>
    </row>
    <row r="22" spans="2:21" ht="18" x14ac:dyDescent="0.35">
      <c r="C22" s="17" t="s">
        <v>19</v>
      </c>
      <c r="D22" s="33">
        <f>D23+Parameters!$C$13</f>
        <v>1.9000000000000004</v>
      </c>
      <c r="E22" s="18" t="s">
        <v>3</v>
      </c>
      <c r="F22" s="5"/>
      <c r="G22" s="43"/>
      <c r="I22" s="17" t="s">
        <v>19</v>
      </c>
      <c r="J22" s="33">
        <f>J23+Parameters!$G$13</f>
        <v>2.06</v>
      </c>
      <c r="K22" s="18" t="s">
        <v>3</v>
      </c>
      <c r="L22" s="5"/>
      <c r="N22" s="49" t="s">
        <v>29</v>
      </c>
      <c r="O22" s="50" t="s">
        <v>34</v>
      </c>
      <c r="P22" s="70" t="s">
        <v>89</v>
      </c>
      <c r="Q22" s="70"/>
      <c r="R22" s="50">
        <f>VLOOKUP($P22,$I$6:$L$15,2,FALSE)</f>
        <v>3.5</v>
      </c>
      <c r="S22" s="50">
        <f>VLOOKUP($P22,$I$6:$L$15,4,FALSE)</f>
        <v>0</v>
      </c>
      <c r="T22" s="65">
        <f>IF(Q22&gt;$H$10,S22*$H$10/Q22,S22)</f>
        <v>0</v>
      </c>
      <c r="U22" s="51">
        <f t="shared" si="0"/>
        <v>0</v>
      </c>
    </row>
    <row r="23" spans="2:21" ht="18" x14ac:dyDescent="0.35">
      <c r="C23" s="17" t="s">
        <v>20</v>
      </c>
      <c r="D23" s="33">
        <f>D24+Parameters!$C$13</f>
        <v>1.8000000000000003</v>
      </c>
      <c r="E23" s="18" t="s">
        <v>3</v>
      </c>
      <c r="F23" s="5"/>
      <c r="G23" s="43"/>
      <c r="I23" s="17" t="s">
        <v>20</v>
      </c>
      <c r="J23" s="33">
        <f>J24+Parameters!$G$13</f>
        <v>1.9700000000000002</v>
      </c>
      <c r="K23" s="18" t="s">
        <v>3</v>
      </c>
      <c r="L23" s="5"/>
      <c r="N23" s="52" t="s">
        <v>29</v>
      </c>
      <c r="O23" s="48" t="s">
        <v>35</v>
      </c>
      <c r="P23" s="5" t="s">
        <v>89</v>
      </c>
      <c r="Q23" s="5"/>
      <c r="R23" s="48">
        <f>VLOOKUP($P23,$I$17:$L$26,2,FALSE)</f>
        <v>1.7</v>
      </c>
      <c r="S23" s="48">
        <f>VLOOKUP($P23,$I$17:$L$26,4,FALSE)</f>
        <v>0</v>
      </c>
      <c r="T23" s="66">
        <f>IF(Q23&gt;$H$21,S23*$H$21/Q23,S23)</f>
        <v>0</v>
      </c>
      <c r="U23" s="53">
        <f t="shared" si="0"/>
        <v>0</v>
      </c>
    </row>
    <row r="24" spans="2:21" ht="18" x14ac:dyDescent="0.35">
      <c r="C24" s="17" t="s">
        <v>21</v>
      </c>
      <c r="D24" s="33">
        <f>D25+Parameters!$C$13</f>
        <v>1.7000000000000002</v>
      </c>
      <c r="E24" s="18" t="s">
        <v>3</v>
      </c>
      <c r="F24" s="5"/>
      <c r="G24" s="43"/>
      <c r="I24" s="17" t="s">
        <v>21</v>
      </c>
      <c r="J24" s="33">
        <f>J25+Parameters!$G$13</f>
        <v>1.8800000000000001</v>
      </c>
      <c r="K24" s="18" t="s">
        <v>3</v>
      </c>
      <c r="L24" s="5"/>
      <c r="N24" s="52" t="s">
        <v>29</v>
      </c>
      <c r="O24" s="48" t="s">
        <v>36</v>
      </c>
      <c r="P24" s="5" t="s">
        <v>89</v>
      </c>
      <c r="Q24" s="5"/>
      <c r="R24" s="48">
        <f>VLOOKUP($P24,$I$28:$L$37,2,FALSE)</f>
        <v>1.5</v>
      </c>
      <c r="S24" s="48">
        <f>VLOOKUP($P24,$I$28:$L$37,4,FALSE)</f>
        <v>0</v>
      </c>
      <c r="T24" s="66">
        <f>IF(Q24&gt;$H$32,S24*$H$32/Q24,S24)</f>
        <v>0</v>
      </c>
      <c r="U24" s="53">
        <f t="shared" si="0"/>
        <v>0</v>
      </c>
    </row>
    <row r="25" spans="2:21" ht="18.75" thickBot="1" x14ac:dyDescent="0.4">
      <c r="C25" s="17" t="s">
        <v>22</v>
      </c>
      <c r="D25" s="33">
        <f>D26+Parameters!$C$13</f>
        <v>1.6</v>
      </c>
      <c r="E25" s="18" t="s">
        <v>3</v>
      </c>
      <c r="F25" s="5"/>
      <c r="G25" s="43"/>
      <c r="I25" s="17" t="s">
        <v>22</v>
      </c>
      <c r="J25" s="33">
        <f>J26+Parameters!$G$13</f>
        <v>1.79</v>
      </c>
      <c r="K25" s="18" t="s">
        <v>3</v>
      </c>
      <c r="L25" s="5"/>
      <c r="N25" s="54" t="s">
        <v>29</v>
      </c>
      <c r="O25" s="55" t="s">
        <v>44</v>
      </c>
      <c r="P25" s="71" t="s">
        <v>89</v>
      </c>
      <c r="Q25" s="71"/>
      <c r="R25" s="55">
        <f>VLOOKUP($P25,$I$39:$L$48,2,FALSE)</f>
        <v>3.2</v>
      </c>
      <c r="S25" s="55">
        <f>VLOOKUP($P25,$I$39:$L$48,4,FALSE)</f>
        <v>0</v>
      </c>
      <c r="T25" s="67">
        <f>IF(Q25&gt;$H$43,S25*$H$43/Q25,S25)</f>
        <v>0</v>
      </c>
      <c r="U25" s="56">
        <f t="shared" si="0"/>
        <v>0</v>
      </c>
    </row>
    <row r="26" spans="2:21" ht="18" x14ac:dyDescent="0.35">
      <c r="C26" s="17" t="s">
        <v>23</v>
      </c>
      <c r="D26" s="33">
        <f>Parameters!C12</f>
        <v>1.5</v>
      </c>
      <c r="E26" s="18" t="s">
        <v>3</v>
      </c>
      <c r="F26" s="5"/>
      <c r="G26" s="43"/>
      <c r="I26" s="17" t="s">
        <v>23</v>
      </c>
      <c r="J26" s="33">
        <f>Parameters!G12</f>
        <v>1.7</v>
      </c>
      <c r="K26" s="18" t="s">
        <v>3</v>
      </c>
      <c r="L26" s="5"/>
      <c r="T26" s="47" t="s">
        <v>14</v>
      </c>
      <c r="U26" s="46">
        <f>SUM(U18:U25)</f>
        <v>0</v>
      </c>
    </row>
    <row r="28" spans="2:21" ht="18" x14ac:dyDescent="0.35">
      <c r="B28" s="31" t="s">
        <v>36</v>
      </c>
      <c r="C28" s="17" t="s">
        <v>15</v>
      </c>
      <c r="D28" s="33">
        <f>D29+Parameters!$C$18</f>
        <v>2.4000000000000008</v>
      </c>
      <c r="E28" s="18" t="s">
        <v>3</v>
      </c>
      <c r="F28" s="5"/>
      <c r="G28" s="43" t="s">
        <v>57</v>
      </c>
      <c r="H28" s="31" t="s">
        <v>36</v>
      </c>
      <c r="I28" s="17" t="s">
        <v>15</v>
      </c>
      <c r="J28" s="33">
        <f>J29+Parameters!$G$18</f>
        <v>2.4000000000000008</v>
      </c>
      <c r="K28" s="18" t="s">
        <v>3</v>
      </c>
      <c r="L28" s="5"/>
    </row>
    <row r="29" spans="2:21" ht="18" x14ac:dyDescent="0.35">
      <c r="B29" s="91" t="s">
        <v>6</v>
      </c>
      <c r="C29" s="17" t="s">
        <v>16</v>
      </c>
      <c r="D29" s="33">
        <f>D30+Parameters!$C$18</f>
        <v>2.3000000000000007</v>
      </c>
      <c r="E29" s="18" t="s">
        <v>3</v>
      </c>
      <c r="F29" s="5"/>
      <c r="G29" s="43"/>
      <c r="H29" s="91" t="s">
        <v>6</v>
      </c>
      <c r="I29" s="17" t="s">
        <v>16</v>
      </c>
      <c r="J29" s="33">
        <f>J30+Parameters!$G$18</f>
        <v>2.3000000000000007</v>
      </c>
      <c r="K29" s="18" t="s">
        <v>3</v>
      </c>
      <c r="L29" s="5"/>
    </row>
    <row r="30" spans="2:21" ht="18" x14ac:dyDescent="0.35">
      <c r="B30" s="91"/>
      <c r="C30" s="17" t="s">
        <v>59</v>
      </c>
      <c r="D30" s="33">
        <f>D31+Parameters!$C$18</f>
        <v>2.2000000000000006</v>
      </c>
      <c r="E30" s="18" t="s">
        <v>3</v>
      </c>
      <c r="F30" s="5"/>
      <c r="G30" s="43"/>
      <c r="H30" s="91"/>
      <c r="I30" s="17" t="s">
        <v>59</v>
      </c>
      <c r="J30" s="33">
        <f>J31+Parameters!$G$18</f>
        <v>2.2000000000000006</v>
      </c>
      <c r="K30" s="18" t="s">
        <v>3</v>
      </c>
      <c r="L30" s="5"/>
    </row>
    <row r="31" spans="2:21" ht="18" x14ac:dyDescent="0.35">
      <c r="B31" s="91"/>
      <c r="C31" s="17" t="s">
        <v>17</v>
      </c>
      <c r="D31" s="33">
        <f>D32+Parameters!$C$18</f>
        <v>2.1000000000000005</v>
      </c>
      <c r="E31" s="18" t="s">
        <v>3</v>
      </c>
      <c r="F31" s="5"/>
      <c r="G31" s="43"/>
      <c r="H31" s="91"/>
      <c r="I31" s="17" t="s">
        <v>17</v>
      </c>
      <c r="J31" s="33">
        <f>J32+Parameters!$G$18</f>
        <v>2.1000000000000005</v>
      </c>
      <c r="K31" s="18" t="s">
        <v>3</v>
      </c>
      <c r="L31" s="5"/>
    </row>
    <row r="32" spans="2:21" ht="18" x14ac:dyDescent="0.35">
      <c r="B32" s="19">
        <f>Parameters!C16</f>
        <v>800000</v>
      </c>
      <c r="C32" s="17" t="s">
        <v>18</v>
      </c>
      <c r="D32" s="33">
        <f>D33+Parameters!$C$18</f>
        <v>2.0000000000000004</v>
      </c>
      <c r="E32" s="18" t="s">
        <v>3</v>
      </c>
      <c r="F32" s="5"/>
      <c r="G32" s="43"/>
      <c r="H32" s="19">
        <f>Parameters!G16</f>
        <v>800000</v>
      </c>
      <c r="I32" s="17" t="s">
        <v>18</v>
      </c>
      <c r="J32" s="33">
        <f>J33+Parameters!$G$18</f>
        <v>2.0000000000000004</v>
      </c>
      <c r="K32" s="18" t="s">
        <v>3</v>
      </c>
      <c r="L32" s="5"/>
    </row>
    <row r="33" spans="2:12" ht="18" x14ac:dyDescent="0.35">
      <c r="C33" s="17" t="s">
        <v>19</v>
      </c>
      <c r="D33" s="33">
        <f>D34+Parameters!$C$18</f>
        <v>1.9000000000000004</v>
      </c>
      <c r="E33" s="18" t="s">
        <v>3</v>
      </c>
      <c r="F33" s="5"/>
      <c r="G33" s="43"/>
      <c r="I33" s="17" t="s">
        <v>19</v>
      </c>
      <c r="J33" s="33">
        <f>J34+Parameters!$G$18</f>
        <v>1.9000000000000004</v>
      </c>
      <c r="K33" s="18" t="s">
        <v>3</v>
      </c>
      <c r="L33" s="5"/>
    </row>
    <row r="34" spans="2:12" ht="18" x14ac:dyDescent="0.35">
      <c r="C34" s="17" t="s">
        <v>20</v>
      </c>
      <c r="D34" s="33">
        <f>D35+Parameters!$C$18</f>
        <v>1.8000000000000003</v>
      </c>
      <c r="E34" s="18" t="s">
        <v>3</v>
      </c>
      <c r="F34" s="5"/>
      <c r="G34" s="43"/>
      <c r="I34" s="17" t="s">
        <v>20</v>
      </c>
      <c r="J34" s="33">
        <f>J35+Parameters!$G$18</f>
        <v>1.8000000000000003</v>
      </c>
      <c r="K34" s="18" t="s">
        <v>3</v>
      </c>
      <c r="L34" s="5"/>
    </row>
    <row r="35" spans="2:12" ht="18" x14ac:dyDescent="0.35">
      <c r="C35" s="17" t="s">
        <v>21</v>
      </c>
      <c r="D35" s="33">
        <f>D36+Parameters!$C$18</f>
        <v>1.7000000000000002</v>
      </c>
      <c r="E35" s="18" t="s">
        <v>3</v>
      </c>
      <c r="F35" s="5"/>
      <c r="G35" s="43"/>
      <c r="I35" s="17" t="s">
        <v>21</v>
      </c>
      <c r="J35" s="33">
        <f>J36+Parameters!$G$18</f>
        <v>1.7000000000000002</v>
      </c>
      <c r="K35" s="18" t="s">
        <v>3</v>
      </c>
      <c r="L35" s="5"/>
    </row>
    <row r="36" spans="2:12" ht="18" x14ac:dyDescent="0.35">
      <c r="C36" s="17" t="s">
        <v>22</v>
      </c>
      <c r="D36" s="33">
        <f>D37+Parameters!$C$18</f>
        <v>1.6</v>
      </c>
      <c r="E36" s="18" t="s">
        <v>3</v>
      </c>
      <c r="F36" s="5"/>
      <c r="G36" s="43"/>
      <c r="I36" s="17" t="s">
        <v>22</v>
      </c>
      <c r="J36" s="33">
        <f>J37+Parameters!$G$18</f>
        <v>1.6</v>
      </c>
      <c r="K36" s="18" t="s">
        <v>3</v>
      </c>
      <c r="L36" s="5"/>
    </row>
    <row r="37" spans="2:12" ht="18" x14ac:dyDescent="0.35">
      <c r="C37" s="17" t="s">
        <v>23</v>
      </c>
      <c r="D37" s="33">
        <f>Parameters!C17</f>
        <v>1.5</v>
      </c>
      <c r="E37" s="18" t="s">
        <v>3</v>
      </c>
      <c r="F37" s="5"/>
      <c r="G37" s="43"/>
      <c r="I37" s="17" t="s">
        <v>23</v>
      </c>
      <c r="J37" s="33">
        <f>Parameters!G17</f>
        <v>1.5</v>
      </c>
      <c r="K37" s="18" t="s">
        <v>3</v>
      </c>
      <c r="L37" s="5"/>
    </row>
    <row r="39" spans="2:12" ht="18" x14ac:dyDescent="0.35">
      <c r="B39" s="44" t="s">
        <v>44</v>
      </c>
      <c r="C39" s="17" t="s">
        <v>15</v>
      </c>
      <c r="D39" s="33">
        <f>D40+Parameters!$C$23</f>
        <v>4.25</v>
      </c>
      <c r="E39" s="18" t="s">
        <v>3</v>
      </c>
      <c r="F39" s="5"/>
      <c r="G39" s="20" t="s">
        <v>58</v>
      </c>
      <c r="H39" s="44" t="s">
        <v>44</v>
      </c>
      <c r="I39" s="17" t="s">
        <v>15</v>
      </c>
      <c r="J39" s="33">
        <f>J40+Parameters!$G$23</f>
        <v>4.2800000000000011</v>
      </c>
      <c r="K39" s="18" t="s">
        <v>3</v>
      </c>
      <c r="L39" s="5"/>
    </row>
    <row r="40" spans="2:12" ht="18" x14ac:dyDescent="0.35">
      <c r="B40" s="91" t="s">
        <v>6</v>
      </c>
      <c r="C40" s="17" t="s">
        <v>16</v>
      </c>
      <c r="D40" s="33">
        <f>D41+Parameters!$C$23</f>
        <v>4.0999999999999996</v>
      </c>
      <c r="E40" s="18" t="s">
        <v>3</v>
      </c>
      <c r="F40" s="5"/>
      <c r="H40" s="91" t="s">
        <v>6</v>
      </c>
      <c r="I40" s="17" t="s">
        <v>16</v>
      </c>
      <c r="J40" s="33">
        <f>J41+Parameters!$G$23</f>
        <v>4.160000000000001</v>
      </c>
      <c r="K40" s="18" t="s">
        <v>3</v>
      </c>
      <c r="L40" s="5"/>
    </row>
    <row r="41" spans="2:12" x14ac:dyDescent="0.25">
      <c r="B41" s="91"/>
      <c r="C41" s="17" t="s">
        <v>0</v>
      </c>
      <c r="D41" s="33">
        <f>D42+Parameters!$C$23</f>
        <v>3.9499999999999993</v>
      </c>
      <c r="E41" s="18" t="s">
        <v>3</v>
      </c>
      <c r="F41" s="5"/>
      <c r="H41" s="91"/>
      <c r="I41" s="17" t="s">
        <v>0</v>
      </c>
      <c r="J41" s="33">
        <f>J42+Parameters!$G$23</f>
        <v>4.0400000000000009</v>
      </c>
      <c r="K41" s="18" t="s">
        <v>3</v>
      </c>
      <c r="L41" s="5"/>
    </row>
    <row r="42" spans="2:12" ht="18" x14ac:dyDescent="0.35">
      <c r="B42" s="91"/>
      <c r="C42" s="17" t="s">
        <v>17</v>
      </c>
      <c r="D42" s="33">
        <f>D43+Parameters!$C$23</f>
        <v>3.7999999999999994</v>
      </c>
      <c r="E42" s="18" t="s">
        <v>3</v>
      </c>
      <c r="F42" s="5"/>
      <c r="H42" s="91"/>
      <c r="I42" s="17" t="s">
        <v>17</v>
      </c>
      <c r="J42" s="33">
        <f>J43+Parameters!$G$23</f>
        <v>3.9200000000000008</v>
      </c>
      <c r="K42" s="18" t="s">
        <v>3</v>
      </c>
      <c r="L42" s="5"/>
    </row>
    <row r="43" spans="2:12" ht="18" x14ac:dyDescent="0.35">
      <c r="B43" s="19">
        <f>Parameters!C21</f>
        <v>400000</v>
      </c>
      <c r="C43" s="17" t="s">
        <v>18</v>
      </c>
      <c r="D43" s="33">
        <f>D44+Parameters!$C$23</f>
        <v>3.6499999999999995</v>
      </c>
      <c r="E43" s="18" t="s">
        <v>3</v>
      </c>
      <c r="F43" s="5"/>
      <c r="H43" s="19">
        <f>Parameters!G21</f>
        <v>400000</v>
      </c>
      <c r="I43" s="17" t="s">
        <v>18</v>
      </c>
      <c r="J43" s="33">
        <f>J44+Parameters!$G$23</f>
        <v>3.8000000000000007</v>
      </c>
      <c r="K43" s="18" t="s">
        <v>3</v>
      </c>
      <c r="L43" s="5"/>
    </row>
    <row r="44" spans="2:12" ht="18" x14ac:dyDescent="0.35">
      <c r="C44" s="17" t="s">
        <v>19</v>
      </c>
      <c r="D44" s="33">
        <f>D45+Parameters!$C$23</f>
        <v>3.4999999999999996</v>
      </c>
      <c r="E44" s="18" t="s">
        <v>3</v>
      </c>
      <c r="F44" s="5"/>
      <c r="I44" s="17" t="s">
        <v>19</v>
      </c>
      <c r="J44" s="33">
        <f>J45+Parameters!$G$23</f>
        <v>3.6800000000000006</v>
      </c>
      <c r="K44" s="18" t="s">
        <v>3</v>
      </c>
      <c r="L44" s="5"/>
    </row>
    <row r="45" spans="2:12" ht="18" x14ac:dyDescent="0.35">
      <c r="C45" s="17" t="s">
        <v>20</v>
      </c>
      <c r="D45" s="33">
        <f>D46+Parameters!$C$23</f>
        <v>3.3499999999999996</v>
      </c>
      <c r="E45" s="18" t="s">
        <v>3</v>
      </c>
      <c r="F45" s="5"/>
      <c r="I45" s="17" t="s">
        <v>20</v>
      </c>
      <c r="J45" s="33">
        <f>J46+Parameters!$G$23</f>
        <v>3.5600000000000005</v>
      </c>
      <c r="K45" s="18" t="s">
        <v>3</v>
      </c>
      <c r="L45" s="5"/>
    </row>
    <row r="46" spans="2:12" ht="18" x14ac:dyDescent="0.35">
      <c r="C46" s="17" t="s">
        <v>21</v>
      </c>
      <c r="D46" s="33">
        <f>D47+Parameters!$C$23</f>
        <v>3.1999999999999997</v>
      </c>
      <c r="E46" s="18" t="s">
        <v>3</v>
      </c>
      <c r="F46" s="5"/>
      <c r="I46" s="17" t="s">
        <v>21</v>
      </c>
      <c r="J46" s="33">
        <f>J47+Parameters!$G$23</f>
        <v>3.4400000000000004</v>
      </c>
      <c r="K46" s="18" t="s">
        <v>3</v>
      </c>
      <c r="L46" s="5"/>
    </row>
    <row r="47" spans="2:12" ht="18" x14ac:dyDescent="0.35">
      <c r="C47" s="17" t="s">
        <v>22</v>
      </c>
      <c r="D47" s="33">
        <f>D48+Parameters!$C$23</f>
        <v>3.05</v>
      </c>
      <c r="E47" s="18" t="s">
        <v>3</v>
      </c>
      <c r="F47" s="5"/>
      <c r="I47" s="17" t="s">
        <v>22</v>
      </c>
      <c r="J47" s="33">
        <f>J48+Parameters!$G$23</f>
        <v>3.3200000000000003</v>
      </c>
      <c r="K47" s="18" t="s">
        <v>3</v>
      </c>
      <c r="L47" s="5"/>
    </row>
    <row r="48" spans="2:12" ht="18" x14ac:dyDescent="0.35">
      <c r="C48" s="17" t="s">
        <v>23</v>
      </c>
      <c r="D48" s="33">
        <f>Parameters!C22</f>
        <v>2.9</v>
      </c>
      <c r="E48" s="18" t="s">
        <v>3</v>
      </c>
      <c r="F48" s="5"/>
      <c r="I48" s="17" t="s">
        <v>23</v>
      </c>
      <c r="J48" s="33">
        <f>Parameters!G22</f>
        <v>3.2</v>
      </c>
      <c r="K48" s="18" t="s">
        <v>3</v>
      </c>
      <c r="L48" s="5"/>
    </row>
  </sheetData>
  <sheetProtection formatCells="0" formatColumns="0" selectLockedCells="1" autoFilter="0" pivotTables="0" selectUnlockedCells="1"/>
  <mergeCells count="10">
    <mergeCell ref="I3:L3"/>
    <mergeCell ref="B7:B9"/>
    <mergeCell ref="H7:H9"/>
    <mergeCell ref="B18:B20"/>
    <mergeCell ref="H18:H20"/>
    <mergeCell ref="B29:B31"/>
    <mergeCell ref="H29:H31"/>
    <mergeCell ref="B40:B42"/>
    <mergeCell ref="H40:H42"/>
    <mergeCell ref="C3:F3"/>
  </mergeCells>
  <phoneticPr fontId="2" type="noConversion"/>
  <dataValidations count="1">
    <dataValidation type="list" allowBlank="1" showInputMessage="1" showErrorMessage="1" sqref="P18:P25">
      <formula1>$C$6:$C$15</formula1>
    </dataValidation>
  </dataValidations>
  <pageMargins left="0.7" right="0.7" top="0.75" bottom="0.75" header="0.3" footer="0.3"/>
  <pageSetup paperSize="9" orientation="portrait" horizont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8"/>
  <sheetViews>
    <sheetView workbookViewId="0"/>
  </sheetViews>
  <sheetFormatPr defaultColWidth="9.140625" defaultRowHeight="15" x14ac:dyDescent="0.25"/>
  <cols>
    <col min="1" max="1" width="2.5703125" customWidth="1"/>
    <col min="2" max="2" width="10.7109375" customWidth="1"/>
    <col min="3" max="3" width="3.140625" style="2" bestFit="1" customWidth="1"/>
    <col min="4" max="4" width="5.7109375" style="2" customWidth="1"/>
    <col min="5" max="5" width="2.7109375" style="2" customWidth="1"/>
    <col min="6" max="6" width="13.7109375" customWidth="1"/>
    <col min="7" max="7" width="8.5703125" style="20" customWidth="1"/>
    <col min="8" max="8" width="10.7109375" customWidth="1"/>
    <col min="9" max="9" width="3.140625" style="2" bestFit="1" customWidth="1"/>
    <col min="10" max="10" width="5.7109375" style="2" customWidth="1"/>
    <col min="11" max="11" width="2.7109375" style="2" customWidth="1"/>
    <col min="12" max="12" width="13.7109375" customWidth="1"/>
    <col min="14" max="14" width="24.42578125" bestFit="1" customWidth="1"/>
    <col min="15" max="15" width="10.140625" customWidth="1"/>
    <col min="17" max="17" width="13.42578125" bestFit="1" customWidth="1"/>
    <col min="21" max="21" width="11.140625" customWidth="1"/>
  </cols>
  <sheetData>
    <row r="1" spans="2:22" ht="15.75" x14ac:dyDescent="0.25">
      <c r="B1" s="6" t="s">
        <v>78</v>
      </c>
    </row>
    <row r="2" spans="2:22" ht="6" customHeight="1" x14ac:dyDescent="0.25"/>
    <row r="3" spans="2:22" x14ac:dyDescent="0.25">
      <c r="C3" s="92" t="s">
        <v>5</v>
      </c>
      <c r="D3" s="92"/>
      <c r="E3" s="92"/>
      <c r="F3" s="92"/>
      <c r="G3" s="42"/>
      <c r="H3" s="4"/>
      <c r="I3" s="92" t="s">
        <v>29</v>
      </c>
      <c r="J3" s="92"/>
      <c r="K3" s="92"/>
      <c r="L3" s="92"/>
      <c r="N3" s="41" t="s">
        <v>37</v>
      </c>
    </row>
    <row r="4" spans="2:22" ht="6" customHeight="1" x14ac:dyDescent="0.25"/>
    <row r="5" spans="2:22" x14ac:dyDescent="0.25">
      <c r="F5" s="2" t="s">
        <v>4</v>
      </c>
      <c r="G5" s="40"/>
      <c r="L5" s="2" t="s">
        <v>4</v>
      </c>
    </row>
    <row r="6" spans="2:22" ht="18" x14ac:dyDescent="0.35">
      <c r="B6" s="31" t="s">
        <v>34</v>
      </c>
      <c r="C6" s="17" t="s">
        <v>15</v>
      </c>
      <c r="D6" s="33">
        <f>D7+Parameters!$C$8</f>
        <v>4.1899999999999995</v>
      </c>
      <c r="E6" s="18" t="s">
        <v>3</v>
      </c>
      <c r="F6" s="5"/>
      <c r="G6" s="43" t="s">
        <v>55</v>
      </c>
      <c r="H6" s="31" t="s">
        <v>34</v>
      </c>
      <c r="I6" s="17" t="s">
        <v>15</v>
      </c>
      <c r="J6" s="33">
        <f>J7+Parameters!$G$8</f>
        <v>8.8999999999999968</v>
      </c>
      <c r="K6" s="18" t="s">
        <v>3</v>
      </c>
      <c r="L6" s="5"/>
      <c r="N6" s="82" t="s">
        <v>103</v>
      </c>
      <c r="O6" s="73"/>
      <c r="P6" s="73"/>
      <c r="Q6" s="73"/>
      <c r="R6" s="73"/>
      <c r="S6" s="73"/>
      <c r="T6" s="73"/>
      <c r="U6" s="74"/>
    </row>
    <row r="7" spans="2:22" ht="18" x14ac:dyDescent="0.35">
      <c r="B7" s="91" t="s">
        <v>6</v>
      </c>
      <c r="C7" s="17" t="s">
        <v>16</v>
      </c>
      <c r="D7" s="33">
        <f>D8+Parameters!$C$8</f>
        <v>4.0799999999999992</v>
      </c>
      <c r="E7" s="18" t="s">
        <v>3</v>
      </c>
      <c r="F7" s="5"/>
      <c r="G7" s="43"/>
      <c r="H7" s="91" t="s">
        <v>6</v>
      </c>
      <c r="I7" s="17" t="s">
        <v>16</v>
      </c>
      <c r="J7" s="33">
        <f>J8+Parameters!$G$8</f>
        <v>8.2999999999999972</v>
      </c>
      <c r="K7" s="18" t="s">
        <v>3</v>
      </c>
      <c r="L7" s="5"/>
      <c r="N7" s="93" t="s">
        <v>100</v>
      </c>
      <c r="O7" s="94"/>
      <c r="P7" s="94"/>
      <c r="Q7" s="94"/>
      <c r="R7" s="94"/>
      <c r="S7" s="94"/>
      <c r="T7" s="94"/>
      <c r="U7" s="95"/>
    </row>
    <row r="8" spans="2:22" ht="18" x14ac:dyDescent="0.35">
      <c r="B8" s="91"/>
      <c r="C8" s="17" t="s">
        <v>59</v>
      </c>
      <c r="D8" s="33">
        <f>D9+Parameters!$C$8</f>
        <v>3.9699999999999993</v>
      </c>
      <c r="E8" s="18" t="s">
        <v>3</v>
      </c>
      <c r="F8" s="5"/>
      <c r="G8" s="43"/>
      <c r="H8" s="91"/>
      <c r="I8" s="17" t="s">
        <v>59</v>
      </c>
      <c r="J8" s="33">
        <f>J9+Parameters!$G$8</f>
        <v>7.6999999999999975</v>
      </c>
      <c r="K8" s="18" t="s">
        <v>3</v>
      </c>
      <c r="L8" s="5"/>
      <c r="N8" s="93"/>
      <c r="O8" s="94"/>
      <c r="P8" s="94"/>
      <c r="Q8" s="94"/>
      <c r="R8" s="94"/>
      <c r="S8" s="94"/>
      <c r="T8" s="94"/>
      <c r="U8" s="95"/>
    </row>
    <row r="9" spans="2:22" ht="18" x14ac:dyDescent="0.35">
      <c r="B9" s="91"/>
      <c r="C9" s="17" t="s">
        <v>17</v>
      </c>
      <c r="D9" s="33">
        <f>D10+Parameters!$C$8</f>
        <v>3.8599999999999994</v>
      </c>
      <c r="E9" s="18" t="s">
        <v>3</v>
      </c>
      <c r="F9" s="5"/>
      <c r="G9" s="43"/>
      <c r="H9" s="91"/>
      <c r="I9" s="17" t="s">
        <v>17</v>
      </c>
      <c r="J9" s="33">
        <f>J10+Parameters!$G$8</f>
        <v>7.0999999999999979</v>
      </c>
      <c r="K9" s="18" t="s">
        <v>3</v>
      </c>
      <c r="L9" s="5"/>
      <c r="N9" s="78" t="s">
        <v>101</v>
      </c>
      <c r="O9" s="80"/>
      <c r="P9" s="80"/>
      <c r="Q9" s="80"/>
      <c r="R9" s="80"/>
      <c r="S9" s="80"/>
      <c r="T9" s="80"/>
      <c r="U9" s="81"/>
    </row>
    <row r="10" spans="2:22" ht="18" x14ac:dyDescent="0.35">
      <c r="B10" s="14">
        <f>Parameters!C6</f>
        <v>600000</v>
      </c>
      <c r="C10" s="17" t="s">
        <v>18</v>
      </c>
      <c r="D10" s="33">
        <f>D11+Parameters!$C$8</f>
        <v>3.7499999999999996</v>
      </c>
      <c r="E10" s="18" t="s">
        <v>3</v>
      </c>
      <c r="F10" s="5"/>
      <c r="G10" s="43"/>
      <c r="H10" s="19">
        <f>Parameters!G6</f>
        <v>300000</v>
      </c>
      <c r="I10" s="17" t="s">
        <v>18</v>
      </c>
      <c r="J10" s="33">
        <f>J11+Parameters!$G$8</f>
        <v>6.4999999999999982</v>
      </c>
      <c r="K10" s="18" t="s">
        <v>3</v>
      </c>
      <c r="L10" s="5"/>
    </row>
    <row r="11" spans="2:22" ht="18" x14ac:dyDescent="0.35">
      <c r="C11" s="17" t="s">
        <v>19</v>
      </c>
      <c r="D11" s="33">
        <f>D12+Parameters!$C$8</f>
        <v>3.6399999999999997</v>
      </c>
      <c r="E11" s="18" t="s">
        <v>3</v>
      </c>
      <c r="F11" s="5"/>
      <c r="G11" s="43"/>
      <c r="I11" s="17" t="s">
        <v>19</v>
      </c>
      <c r="J11" s="33">
        <f>J12+Parameters!$G$8</f>
        <v>5.8999999999999986</v>
      </c>
      <c r="K11" s="18" t="s">
        <v>3</v>
      </c>
      <c r="L11" s="5"/>
    </row>
    <row r="12" spans="2:22" ht="18" x14ac:dyDescent="0.35">
      <c r="C12" s="17" t="s">
        <v>20</v>
      </c>
      <c r="D12" s="33">
        <f>D13+Parameters!$C$8</f>
        <v>3.53</v>
      </c>
      <c r="E12" s="18" t="s">
        <v>3</v>
      </c>
      <c r="F12" s="5"/>
      <c r="G12" s="43"/>
      <c r="I12" s="17" t="s">
        <v>20</v>
      </c>
      <c r="J12" s="33">
        <f>J13+Parameters!$G$8</f>
        <v>5.2999999999999989</v>
      </c>
      <c r="K12" s="18" t="s">
        <v>3</v>
      </c>
      <c r="L12" s="5"/>
    </row>
    <row r="13" spans="2:22" ht="18" x14ac:dyDescent="0.35">
      <c r="C13" s="17" t="s">
        <v>21</v>
      </c>
      <c r="D13" s="33">
        <f>D14+Parameters!$C$8</f>
        <v>3.42</v>
      </c>
      <c r="E13" s="18" t="s">
        <v>3</v>
      </c>
      <c r="F13" s="5"/>
      <c r="G13" s="43"/>
      <c r="I13" s="17" t="s">
        <v>21</v>
      </c>
      <c r="J13" s="33">
        <f>J14+Parameters!$G$8</f>
        <v>4.6999999999999993</v>
      </c>
      <c r="K13" s="18" t="s">
        <v>3</v>
      </c>
      <c r="L13" s="5"/>
    </row>
    <row r="14" spans="2:22" ht="18" x14ac:dyDescent="0.35">
      <c r="C14" s="17" t="s">
        <v>22</v>
      </c>
      <c r="D14" s="33">
        <f>D15+Parameters!$C$8</f>
        <v>3.31</v>
      </c>
      <c r="E14" s="18" t="s">
        <v>3</v>
      </c>
      <c r="F14" s="5"/>
      <c r="G14" s="43"/>
      <c r="I14" s="17" t="s">
        <v>22</v>
      </c>
      <c r="J14" s="33">
        <f>J15+Parameters!$G$8</f>
        <v>4.0999999999999996</v>
      </c>
      <c r="K14" s="18" t="s">
        <v>3</v>
      </c>
      <c r="L14" s="5"/>
      <c r="N14" s="60" t="s">
        <v>71</v>
      </c>
    </row>
    <row r="15" spans="2:22" ht="18" x14ac:dyDescent="0.35">
      <c r="C15" s="17" t="s">
        <v>23</v>
      </c>
      <c r="D15" s="33">
        <f>Parameters!C7</f>
        <v>3.2</v>
      </c>
      <c r="E15" s="18" t="s">
        <v>3</v>
      </c>
      <c r="F15" s="5"/>
      <c r="G15" s="43"/>
      <c r="I15" s="17" t="s">
        <v>23</v>
      </c>
      <c r="J15" s="33">
        <f>Parameters!G7</f>
        <v>3.5</v>
      </c>
      <c r="K15" s="18" t="s">
        <v>3</v>
      </c>
      <c r="L15" s="5"/>
      <c r="P15" s="5" t="s">
        <v>70</v>
      </c>
      <c r="Q15" s="5" t="s">
        <v>70</v>
      </c>
      <c r="T15" t="s">
        <v>69</v>
      </c>
    </row>
    <row r="16" spans="2:22" s="2" customFormat="1" ht="6.75" customHeight="1" thickBot="1" x14ac:dyDescent="0.3">
      <c r="B16"/>
      <c r="F16" s="1"/>
      <c r="G16" s="43"/>
      <c r="H16"/>
      <c r="L16"/>
      <c r="N16"/>
      <c r="O16"/>
      <c r="P16" s="68"/>
      <c r="Q16" s="68"/>
      <c r="R16"/>
      <c r="S16"/>
      <c r="T16"/>
      <c r="U16"/>
      <c r="V16"/>
    </row>
    <row r="17" spans="2:21" ht="18" customHeight="1" thickBot="1" x14ac:dyDescent="0.4">
      <c r="B17" s="31" t="s">
        <v>35</v>
      </c>
      <c r="C17" s="17" t="s">
        <v>15</v>
      </c>
      <c r="D17" s="33">
        <f>D18+Parameters!$C$13</f>
        <v>2.4000000000000008</v>
      </c>
      <c r="E17" s="18" t="s">
        <v>3</v>
      </c>
      <c r="F17" s="5"/>
      <c r="G17" s="43" t="s">
        <v>56</v>
      </c>
      <c r="H17" s="31" t="s">
        <v>35</v>
      </c>
      <c r="I17" s="17" t="s">
        <v>15</v>
      </c>
      <c r="J17" s="33">
        <f>J18+Parameters!$G$13</f>
        <v>2.5099999999999993</v>
      </c>
      <c r="K17" s="18" t="s">
        <v>3</v>
      </c>
      <c r="L17" s="5"/>
      <c r="N17" s="57" t="s">
        <v>61</v>
      </c>
      <c r="O17" s="58" t="s">
        <v>62</v>
      </c>
      <c r="P17" s="69" t="s">
        <v>63</v>
      </c>
      <c r="Q17" s="69" t="s">
        <v>67</v>
      </c>
      <c r="R17" s="58" t="s">
        <v>64</v>
      </c>
      <c r="S17" s="58" t="s">
        <v>65</v>
      </c>
      <c r="T17" s="58" t="s">
        <v>68</v>
      </c>
      <c r="U17" s="59" t="s">
        <v>66</v>
      </c>
    </row>
    <row r="18" spans="2:21" ht="18" x14ac:dyDescent="0.35">
      <c r="B18" s="91" t="s">
        <v>6</v>
      </c>
      <c r="C18" s="17" t="s">
        <v>16</v>
      </c>
      <c r="D18" s="33">
        <f>D19+Parameters!$C$13</f>
        <v>2.3000000000000007</v>
      </c>
      <c r="E18" s="18" t="s">
        <v>3</v>
      </c>
      <c r="F18" s="5"/>
      <c r="G18" s="43"/>
      <c r="H18" s="91" t="s">
        <v>6</v>
      </c>
      <c r="I18" s="17" t="s">
        <v>16</v>
      </c>
      <c r="J18" s="33">
        <f>J19+Parameters!$G$13</f>
        <v>2.4199999999999995</v>
      </c>
      <c r="K18" s="18" t="s">
        <v>3</v>
      </c>
      <c r="L18" s="5"/>
      <c r="N18" s="49" t="s">
        <v>5</v>
      </c>
      <c r="O18" s="50" t="s">
        <v>34</v>
      </c>
      <c r="P18" s="70" t="s">
        <v>89</v>
      </c>
      <c r="Q18" s="70"/>
      <c r="R18" s="50">
        <f>VLOOKUP($P18,$C$6:$F$15,2,FALSE)</f>
        <v>3.2</v>
      </c>
      <c r="S18" s="50">
        <f>VLOOKUP($P18,$C$6:$F$15,4,FALSE)</f>
        <v>0</v>
      </c>
      <c r="T18" s="65">
        <f>IF(Q18&gt;$B$10,S18*$B$10/Q18,S18)</f>
        <v>0</v>
      </c>
      <c r="U18" s="51">
        <f>T18*R18</f>
        <v>0</v>
      </c>
    </row>
    <row r="19" spans="2:21" ht="18" x14ac:dyDescent="0.35">
      <c r="B19" s="91"/>
      <c r="C19" s="17" t="s">
        <v>59</v>
      </c>
      <c r="D19" s="33">
        <f>D20+Parameters!$C$13</f>
        <v>2.2000000000000006</v>
      </c>
      <c r="E19" s="18" t="s">
        <v>3</v>
      </c>
      <c r="F19" s="5"/>
      <c r="G19" s="43"/>
      <c r="H19" s="91"/>
      <c r="I19" s="17" t="s">
        <v>59</v>
      </c>
      <c r="J19" s="33">
        <f>J20+Parameters!$G$13</f>
        <v>2.3299999999999996</v>
      </c>
      <c r="K19" s="18" t="s">
        <v>3</v>
      </c>
      <c r="L19" s="5"/>
      <c r="N19" s="52" t="s">
        <v>5</v>
      </c>
      <c r="O19" s="48" t="s">
        <v>35</v>
      </c>
      <c r="P19" s="5" t="s">
        <v>89</v>
      </c>
      <c r="Q19" s="5"/>
      <c r="R19" s="48">
        <f>VLOOKUP($P19,$C$17:$F$26,2,FALSE)</f>
        <v>1.5</v>
      </c>
      <c r="S19" s="48">
        <f>VLOOKUP($P19,$C$17:$F$26,4,FALSE)</f>
        <v>0</v>
      </c>
      <c r="T19" s="66">
        <f>IF(Q19&gt;$B$21,S19*$B$21/Q19,S19)</f>
        <v>0</v>
      </c>
      <c r="U19" s="53">
        <f t="shared" ref="U19:U25" si="0">T19*R19</f>
        <v>0</v>
      </c>
    </row>
    <row r="20" spans="2:21" ht="18" x14ac:dyDescent="0.35">
      <c r="B20" s="91"/>
      <c r="C20" s="17" t="s">
        <v>17</v>
      </c>
      <c r="D20" s="33">
        <f>D21+Parameters!$C$13</f>
        <v>2.1000000000000005</v>
      </c>
      <c r="E20" s="18" t="s">
        <v>3</v>
      </c>
      <c r="F20" s="5"/>
      <c r="G20" s="43"/>
      <c r="H20" s="91"/>
      <c r="I20" s="17" t="s">
        <v>17</v>
      </c>
      <c r="J20" s="33">
        <f>J21+Parameters!$G$13</f>
        <v>2.2399999999999998</v>
      </c>
      <c r="K20" s="18" t="s">
        <v>3</v>
      </c>
      <c r="L20" s="5"/>
      <c r="N20" s="52" t="s">
        <v>5</v>
      </c>
      <c r="O20" s="48" t="s">
        <v>36</v>
      </c>
      <c r="P20" s="5" t="s">
        <v>89</v>
      </c>
      <c r="Q20" s="5"/>
      <c r="R20" s="48">
        <f>VLOOKUP($P20,$C$28:$F$37,2,FALSE)</f>
        <v>1.5</v>
      </c>
      <c r="S20" s="48">
        <f>VLOOKUP($P20,$C$28:$F$37,4,FALSE)</f>
        <v>0</v>
      </c>
      <c r="T20" s="66">
        <f>IF(Q20&gt;$B$32,S20*$B$32/Q20,S20)</f>
        <v>0</v>
      </c>
      <c r="U20" s="53">
        <f t="shared" si="0"/>
        <v>0</v>
      </c>
    </row>
    <row r="21" spans="2:21" ht="18.75" thickBot="1" x14ac:dyDescent="0.4">
      <c r="B21" s="19">
        <f>Parameters!C11</f>
        <v>800000</v>
      </c>
      <c r="C21" s="17" t="s">
        <v>18</v>
      </c>
      <c r="D21" s="33">
        <f>D22+Parameters!$C$13</f>
        <v>2.0000000000000004</v>
      </c>
      <c r="E21" s="18" t="s">
        <v>3</v>
      </c>
      <c r="F21" s="5"/>
      <c r="G21" s="43"/>
      <c r="H21" s="19">
        <f>Parameters!G11</f>
        <v>1100000</v>
      </c>
      <c r="I21" s="17" t="s">
        <v>18</v>
      </c>
      <c r="J21" s="33">
        <f>J22+Parameters!$G$13</f>
        <v>2.15</v>
      </c>
      <c r="K21" s="18" t="s">
        <v>3</v>
      </c>
      <c r="L21" s="5"/>
      <c r="N21" s="54" t="s">
        <v>5</v>
      </c>
      <c r="O21" s="55" t="s">
        <v>44</v>
      </c>
      <c r="P21" s="71" t="s">
        <v>89</v>
      </c>
      <c r="Q21" s="71"/>
      <c r="R21" s="55">
        <f>VLOOKUP($P21,$C$39:$F$48,2,FALSE)</f>
        <v>2.9</v>
      </c>
      <c r="S21" s="55">
        <f>VLOOKUP($P21,$C$39:$F$48,4,FALSE)</f>
        <v>0</v>
      </c>
      <c r="T21" s="67">
        <f>IF(Q21&gt;$B$43,S21*$B$43/Q21,S21)</f>
        <v>0</v>
      </c>
      <c r="U21" s="56">
        <f t="shared" si="0"/>
        <v>0</v>
      </c>
    </row>
    <row r="22" spans="2:21" ht="18" x14ac:dyDescent="0.35">
      <c r="C22" s="17" t="s">
        <v>19</v>
      </c>
      <c r="D22" s="33">
        <f>D23+Parameters!$C$13</f>
        <v>1.9000000000000004</v>
      </c>
      <c r="E22" s="18" t="s">
        <v>3</v>
      </c>
      <c r="F22" s="5"/>
      <c r="G22" s="43"/>
      <c r="I22" s="17" t="s">
        <v>19</v>
      </c>
      <c r="J22" s="33">
        <f>J23+Parameters!$G$13</f>
        <v>2.06</v>
      </c>
      <c r="K22" s="18" t="s">
        <v>3</v>
      </c>
      <c r="L22" s="5"/>
      <c r="N22" s="49" t="s">
        <v>29</v>
      </c>
      <c r="O22" s="50" t="s">
        <v>34</v>
      </c>
      <c r="P22" s="70" t="s">
        <v>89</v>
      </c>
      <c r="Q22" s="70"/>
      <c r="R22" s="50">
        <f>VLOOKUP($P22,$I$6:$L$15,2,FALSE)</f>
        <v>3.5</v>
      </c>
      <c r="S22" s="50">
        <f>VLOOKUP($P22,$I$6:$L$15,4,FALSE)</f>
        <v>0</v>
      </c>
      <c r="T22" s="65">
        <f>IF(Q22&gt;$H$10,S22*$H$10/Q22,S22)</f>
        <v>0</v>
      </c>
      <c r="U22" s="51">
        <f t="shared" si="0"/>
        <v>0</v>
      </c>
    </row>
    <row r="23" spans="2:21" ht="18" x14ac:dyDescent="0.35">
      <c r="C23" s="17" t="s">
        <v>20</v>
      </c>
      <c r="D23" s="33">
        <f>D24+Parameters!$C$13</f>
        <v>1.8000000000000003</v>
      </c>
      <c r="E23" s="18" t="s">
        <v>3</v>
      </c>
      <c r="F23" s="5"/>
      <c r="G23" s="43"/>
      <c r="I23" s="17" t="s">
        <v>20</v>
      </c>
      <c r="J23" s="33">
        <f>J24+Parameters!$G$13</f>
        <v>1.9700000000000002</v>
      </c>
      <c r="K23" s="18" t="s">
        <v>3</v>
      </c>
      <c r="L23" s="5"/>
      <c r="N23" s="52" t="s">
        <v>29</v>
      </c>
      <c r="O23" s="48" t="s">
        <v>35</v>
      </c>
      <c r="P23" s="5" t="s">
        <v>89</v>
      </c>
      <c r="Q23" s="5"/>
      <c r="R23" s="48">
        <f>VLOOKUP($P23,$I$17:$L$26,2,FALSE)</f>
        <v>1.7</v>
      </c>
      <c r="S23" s="48">
        <f>VLOOKUP($P23,$I$17:$L$26,4,FALSE)</f>
        <v>0</v>
      </c>
      <c r="T23" s="66">
        <f>IF(Q23&gt;$H$21,S23*$H$21/Q23,S23)</f>
        <v>0</v>
      </c>
      <c r="U23" s="53">
        <f t="shared" si="0"/>
        <v>0</v>
      </c>
    </row>
    <row r="24" spans="2:21" ht="18" x14ac:dyDescent="0.35">
      <c r="C24" s="17" t="s">
        <v>21</v>
      </c>
      <c r="D24" s="33">
        <f>D25+Parameters!$C$13</f>
        <v>1.7000000000000002</v>
      </c>
      <c r="E24" s="18" t="s">
        <v>3</v>
      </c>
      <c r="F24" s="5"/>
      <c r="G24" s="43"/>
      <c r="I24" s="17" t="s">
        <v>21</v>
      </c>
      <c r="J24" s="33">
        <f>J25+Parameters!$G$13</f>
        <v>1.8800000000000001</v>
      </c>
      <c r="K24" s="18" t="s">
        <v>3</v>
      </c>
      <c r="L24" s="5"/>
      <c r="N24" s="52" t="s">
        <v>29</v>
      </c>
      <c r="O24" s="48" t="s">
        <v>36</v>
      </c>
      <c r="P24" s="5" t="s">
        <v>89</v>
      </c>
      <c r="Q24" s="5"/>
      <c r="R24" s="48">
        <f>VLOOKUP($P24,$I$28:$L$37,2,FALSE)</f>
        <v>1.5</v>
      </c>
      <c r="S24" s="48">
        <f>VLOOKUP($P24,$I$28:$L$37,4,FALSE)</f>
        <v>0</v>
      </c>
      <c r="T24" s="66">
        <f>IF(Q24&gt;$H$32,S24*$H$32/Q24,S24)</f>
        <v>0</v>
      </c>
      <c r="U24" s="53">
        <f t="shared" si="0"/>
        <v>0</v>
      </c>
    </row>
    <row r="25" spans="2:21" ht="18.75" thickBot="1" x14ac:dyDescent="0.4">
      <c r="C25" s="17" t="s">
        <v>22</v>
      </c>
      <c r="D25" s="33">
        <f>D26+Parameters!$C$13</f>
        <v>1.6</v>
      </c>
      <c r="E25" s="18" t="s">
        <v>3</v>
      </c>
      <c r="F25" s="5"/>
      <c r="G25" s="43"/>
      <c r="I25" s="17" t="s">
        <v>22</v>
      </c>
      <c r="J25" s="33">
        <f>J26+Parameters!$G$13</f>
        <v>1.79</v>
      </c>
      <c r="K25" s="18" t="s">
        <v>3</v>
      </c>
      <c r="L25" s="5"/>
      <c r="N25" s="54" t="s">
        <v>29</v>
      </c>
      <c r="O25" s="55" t="s">
        <v>44</v>
      </c>
      <c r="P25" s="71" t="s">
        <v>89</v>
      </c>
      <c r="Q25" s="71"/>
      <c r="R25" s="55">
        <f>VLOOKUP($P25,$I$39:$L$48,2,FALSE)</f>
        <v>3.2</v>
      </c>
      <c r="S25" s="55">
        <f>VLOOKUP($P25,$I$39:$L$48,4,FALSE)</f>
        <v>0</v>
      </c>
      <c r="T25" s="67">
        <f>IF(Q25&gt;$H$43,S25*$H$43/Q25,S25)</f>
        <v>0</v>
      </c>
      <c r="U25" s="56">
        <f t="shared" si="0"/>
        <v>0</v>
      </c>
    </row>
    <row r="26" spans="2:21" ht="18" x14ac:dyDescent="0.35">
      <c r="C26" s="17" t="s">
        <v>23</v>
      </c>
      <c r="D26" s="33">
        <f>Parameters!C12</f>
        <v>1.5</v>
      </c>
      <c r="E26" s="18" t="s">
        <v>3</v>
      </c>
      <c r="F26" s="5"/>
      <c r="G26" s="43"/>
      <c r="I26" s="17" t="s">
        <v>23</v>
      </c>
      <c r="J26" s="33">
        <f>Parameters!G12</f>
        <v>1.7</v>
      </c>
      <c r="K26" s="18" t="s">
        <v>3</v>
      </c>
      <c r="L26" s="5"/>
      <c r="T26" s="47" t="s">
        <v>14</v>
      </c>
      <c r="U26" s="46">
        <f>SUM(U18:U25)</f>
        <v>0</v>
      </c>
    </row>
    <row r="27" spans="2:21" ht="9" customHeight="1" x14ac:dyDescent="0.25"/>
    <row r="28" spans="2:21" ht="18" x14ac:dyDescent="0.35">
      <c r="B28" s="31" t="s">
        <v>36</v>
      </c>
      <c r="C28" s="17" t="s">
        <v>15</v>
      </c>
      <c r="D28" s="33">
        <f>D29+Parameters!$C$18</f>
        <v>2.4000000000000008</v>
      </c>
      <c r="E28" s="18" t="s">
        <v>3</v>
      </c>
      <c r="F28" s="5"/>
      <c r="G28" s="43" t="s">
        <v>57</v>
      </c>
      <c r="H28" s="31" t="s">
        <v>36</v>
      </c>
      <c r="I28" s="17" t="s">
        <v>15</v>
      </c>
      <c r="J28" s="33">
        <f>J29+Parameters!$G$18</f>
        <v>2.4000000000000008</v>
      </c>
      <c r="K28" s="18" t="s">
        <v>3</v>
      </c>
      <c r="L28" s="5"/>
    </row>
    <row r="29" spans="2:21" ht="18" x14ac:dyDescent="0.35">
      <c r="B29" s="91" t="s">
        <v>6</v>
      </c>
      <c r="C29" s="17" t="s">
        <v>16</v>
      </c>
      <c r="D29" s="33">
        <f>D30+Parameters!$C$18</f>
        <v>2.3000000000000007</v>
      </c>
      <c r="E29" s="18" t="s">
        <v>3</v>
      </c>
      <c r="F29" s="5"/>
      <c r="G29" s="43"/>
      <c r="H29" s="91" t="s">
        <v>6</v>
      </c>
      <c r="I29" s="17" t="s">
        <v>16</v>
      </c>
      <c r="J29" s="33">
        <f>J30+Parameters!$G$18</f>
        <v>2.3000000000000007</v>
      </c>
      <c r="K29" s="18" t="s">
        <v>3</v>
      </c>
      <c r="L29" s="5"/>
    </row>
    <row r="30" spans="2:21" ht="18" x14ac:dyDescent="0.35">
      <c r="B30" s="91"/>
      <c r="C30" s="17" t="s">
        <v>59</v>
      </c>
      <c r="D30" s="33">
        <f>D31+Parameters!$C$18</f>
        <v>2.2000000000000006</v>
      </c>
      <c r="E30" s="18" t="s">
        <v>3</v>
      </c>
      <c r="F30" s="5"/>
      <c r="G30" s="43"/>
      <c r="H30" s="91"/>
      <c r="I30" s="17" t="s">
        <v>59</v>
      </c>
      <c r="J30" s="33">
        <f>J31+Parameters!$G$18</f>
        <v>2.2000000000000006</v>
      </c>
      <c r="K30" s="18" t="s">
        <v>3</v>
      </c>
      <c r="L30" s="5"/>
    </row>
    <row r="31" spans="2:21" ht="18" x14ac:dyDescent="0.35">
      <c r="B31" s="91"/>
      <c r="C31" s="17" t="s">
        <v>17</v>
      </c>
      <c r="D31" s="33">
        <f>D32+Parameters!$C$18</f>
        <v>2.1000000000000005</v>
      </c>
      <c r="E31" s="18" t="s">
        <v>3</v>
      </c>
      <c r="F31" s="5"/>
      <c r="G31" s="43"/>
      <c r="H31" s="91"/>
      <c r="I31" s="17" t="s">
        <v>17</v>
      </c>
      <c r="J31" s="33">
        <f>J32+Parameters!$G$18</f>
        <v>2.1000000000000005</v>
      </c>
      <c r="K31" s="18" t="s">
        <v>3</v>
      </c>
      <c r="L31" s="5"/>
    </row>
    <row r="32" spans="2:21" ht="18" x14ac:dyDescent="0.35">
      <c r="B32" s="19">
        <f>Parameters!C16</f>
        <v>800000</v>
      </c>
      <c r="C32" s="17" t="s">
        <v>18</v>
      </c>
      <c r="D32" s="33">
        <f>D33+Parameters!$C$18</f>
        <v>2.0000000000000004</v>
      </c>
      <c r="E32" s="18" t="s">
        <v>3</v>
      </c>
      <c r="F32" s="5"/>
      <c r="G32" s="43"/>
      <c r="H32" s="19">
        <f>Parameters!G16</f>
        <v>800000</v>
      </c>
      <c r="I32" s="17" t="s">
        <v>18</v>
      </c>
      <c r="J32" s="33">
        <f>J33+Parameters!$G$18</f>
        <v>2.0000000000000004</v>
      </c>
      <c r="K32" s="18" t="s">
        <v>3</v>
      </c>
      <c r="L32" s="5"/>
    </row>
    <row r="33" spans="2:12" ht="18" x14ac:dyDescent="0.35">
      <c r="C33" s="17" t="s">
        <v>19</v>
      </c>
      <c r="D33" s="33">
        <f>D34+Parameters!$C$18</f>
        <v>1.9000000000000004</v>
      </c>
      <c r="E33" s="18" t="s">
        <v>3</v>
      </c>
      <c r="F33" s="5"/>
      <c r="G33" s="43"/>
      <c r="I33" s="17" t="s">
        <v>19</v>
      </c>
      <c r="J33" s="33">
        <f>J34+Parameters!$G$18</f>
        <v>1.9000000000000004</v>
      </c>
      <c r="K33" s="18" t="s">
        <v>3</v>
      </c>
      <c r="L33" s="5"/>
    </row>
    <row r="34" spans="2:12" ht="18" x14ac:dyDescent="0.35">
      <c r="C34" s="17" t="s">
        <v>20</v>
      </c>
      <c r="D34" s="33">
        <f>D35+Parameters!$C$18</f>
        <v>1.8000000000000003</v>
      </c>
      <c r="E34" s="18" t="s">
        <v>3</v>
      </c>
      <c r="F34" s="5"/>
      <c r="G34" s="43"/>
      <c r="I34" s="17" t="s">
        <v>20</v>
      </c>
      <c r="J34" s="33">
        <f>J35+Parameters!$G$18</f>
        <v>1.8000000000000003</v>
      </c>
      <c r="K34" s="18" t="s">
        <v>3</v>
      </c>
      <c r="L34" s="5"/>
    </row>
    <row r="35" spans="2:12" ht="18" x14ac:dyDescent="0.35">
      <c r="C35" s="17" t="s">
        <v>21</v>
      </c>
      <c r="D35" s="33">
        <f>D36+Parameters!$C$18</f>
        <v>1.7000000000000002</v>
      </c>
      <c r="E35" s="18" t="s">
        <v>3</v>
      </c>
      <c r="F35" s="5"/>
      <c r="G35" s="43"/>
      <c r="I35" s="17" t="s">
        <v>21</v>
      </c>
      <c r="J35" s="33">
        <f>J36+Parameters!$G$18</f>
        <v>1.7000000000000002</v>
      </c>
      <c r="K35" s="18" t="s">
        <v>3</v>
      </c>
      <c r="L35" s="5"/>
    </row>
    <row r="36" spans="2:12" ht="18" x14ac:dyDescent="0.35">
      <c r="C36" s="17" t="s">
        <v>22</v>
      </c>
      <c r="D36" s="33">
        <f>D37+Parameters!$C$18</f>
        <v>1.6</v>
      </c>
      <c r="E36" s="18" t="s">
        <v>3</v>
      </c>
      <c r="F36" s="5"/>
      <c r="G36" s="43"/>
      <c r="I36" s="17" t="s">
        <v>22</v>
      </c>
      <c r="J36" s="33">
        <f>J37+Parameters!$G$18</f>
        <v>1.6</v>
      </c>
      <c r="K36" s="18" t="s">
        <v>3</v>
      </c>
      <c r="L36" s="5"/>
    </row>
    <row r="37" spans="2:12" ht="18" x14ac:dyDescent="0.35">
      <c r="C37" s="17" t="s">
        <v>23</v>
      </c>
      <c r="D37" s="33">
        <f>Parameters!C17</f>
        <v>1.5</v>
      </c>
      <c r="E37" s="18" t="s">
        <v>3</v>
      </c>
      <c r="F37" s="5"/>
      <c r="G37" s="43"/>
      <c r="I37" s="17" t="s">
        <v>23</v>
      </c>
      <c r="J37" s="33">
        <f>Parameters!G17</f>
        <v>1.5</v>
      </c>
      <c r="K37" s="18" t="s">
        <v>3</v>
      </c>
      <c r="L37" s="5"/>
    </row>
    <row r="39" spans="2:12" ht="18" x14ac:dyDescent="0.35">
      <c r="B39" s="44" t="s">
        <v>44</v>
      </c>
      <c r="C39" s="17" t="s">
        <v>15</v>
      </c>
      <c r="D39" s="33">
        <f>D40+Parameters!$C$23</f>
        <v>4.25</v>
      </c>
      <c r="E39" s="18" t="s">
        <v>3</v>
      </c>
      <c r="F39" s="5"/>
      <c r="G39" s="20" t="s">
        <v>58</v>
      </c>
      <c r="H39" s="44" t="s">
        <v>44</v>
      </c>
      <c r="I39" s="17" t="s">
        <v>15</v>
      </c>
      <c r="J39" s="33">
        <f>J40+Parameters!$G$23</f>
        <v>4.2800000000000011</v>
      </c>
      <c r="K39" s="18" t="s">
        <v>3</v>
      </c>
      <c r="L39" s="5"/>
    </row>
    <row r="40" spans="2:12" ht="18" x14ac:dyDescent="0.35">
      <c r="B40" s="91" t="s">
        <v>6</v>
      </c>
      <c r="C40" s="17" t="s">
        <v>16</v>
      </c>
      <c r="D40" s="33">
        <f>D41+Parameters!$C$23</f>
        <v>4.0999999999999996</v>
      </c>
      <c r="E40" s="18" t="s">
        <v>3</v>
      </c>
      <c r="F40" s="5"/>
      <c r="H40" s="91" t="s">
        <v>6</v>
      </c>
      <c r="I40" s="17" t="s">
        <v>16</v>
      </c>
      <c r="J40" s="33">
        <f>J41+Parameters!$G$23</f>
        <v>4.160000000000001</v>
      </c>
      <c r="K40" s="18" t="s">
        <v>3</v>
      </c>
      <c r="L40" s="5"/>
    </row>
    <row r="41" spans="2:12" ht="18" x14ac:dyDescent="0.35">
      <c r="B41" s="91"/>
      <c r="C41" s="17" t="s">
        <v>59</v>
      </c>
      <c r="D41" s="33">
        <f>D42+Parameters!$C$23</f>
        <v>3.9499999999999993</v>
      </c>
      <c r="E41" s="18" t="s">
        <v>3</v>
      </c>
      <c r="F41" s="5"/>
      <c r="H41" s="91"/>
      <c r="I41" s="17" t="s">
        <v>59</v>
      </c>
      <c r="J41" s="33">
        <f>J42+Parameters!$G$23</f>
        <v>4.0400000000000009</v>
      </c>
      <c r="K41" s="18" t="s">
        <v>3</v>
      </c>
      <c r="L41" s="5"/>
    </row>
    <row r="42" spans="2:12" ht="18" x14ac:dyDescent="0.35">
      <c r="B42" s="91"/>
      <c r="C42" s="17" t="s">
        <v>17</v>
      </c>
      <c r="D42" s="33">
        <f>D43+Parameters!$C$23</f>
        <v>3.7999999999999994</v>
      </c>
      <c r="E42" s="18" t="s">
        <v>3</v>
      </c>
      <c r="F42" s="5"/>
      <c r="H42" s="91"/>
      <c r="I42" s="17" t="s">
        <v>17</v>
      </c>
      <c r="J42" s="33">
        <f>J43+Parameters!$G$23</f>
        <v>3.9200000000000008</v>
      </c>
      <c r="K42" s="18" t="s">
        <v>3</v>
      </c>
      <c r="L42" s="5"/>
    </row>
    <row r="43" spans="2:12" ht="18" x14ac:dyDescent="0.35">
      <c r="B43" s="19">
        <f>Parameters!C21</f>
        <v>400000</v>
      </c>
      <c r="C43" s="17" t="s">
        <v>18</v>
      </c>
      <c r="D43" s="33">
        <f>D44+Parameters!$C$23</f>
        <v>3.6499999999999995</v>
      </c>
      <c r="E43" s="18" t="s">
        <v>3</v>
      </c>
      <c r="F43" s="5"/>
      <c r="H43" s="19">
        <f>Parameters!G21</f>
        <v>400000</v>
      </c>
      <c r="I43" s="17" t="s">
        <v>18</v>
      </c>
      <c r="J43" s="33">
        <f>J44+Parameters!$G$23</f>
        <v>3.8000000000000007</v>
      </c>
      <c r="K43" s="18" t="s">
        <v>3</v>
      </c>
      <c r="L43" s="5"/>
    </row>
    <row r="44" spans="2:12" ht="18" x14ac:dyDescent="0.35">
      <c r="C44" s="17" t="s">
        <v>19</v>
      </c>
      <c r="D44" s="33">
        <f>D45+Parameters!$C$23</f>
        <v>3.4999999999999996</v>
      </c>
      <c r="E44" s="18" t="s">
        <v>3</v>
      </c>
      <c r="F44" s="5"/>
      <c r="I44" s="17" t="s">
        <v>19</v>
      </c>
      <c r="J44" s="33">
        <f>J45+Parameters!$G$23</f>
        <v>3.6800000000000006</v>
      </c>
      <c r="K44" s="18" t="s">
        <v>3</v>
      </c>
      <c r="L44" s="5"/>
    </row>
    <row r="45" spans="2:12" ht="18" x14ac:dyDescent="0.35">
      <c r="C45" s="17" t="s">
        <v>20</v>
      </c>
      <c r="D45" s="33">
        <f>D46+Parameters!$C$23</f>
        <v>3.3499999999999996</v>
      </c>
      <c r="E45" s="18" t="s">
        <v>3</v>
      </c>
      <c r="F45" s="5"/>
      <c r="I45" s="17" t="s">
        <v>20</v>
      </c>
      <c r="J45" s="33">
        <f>J46+Parameters!$G$23</f>
        <v>3.5600000000000005</v>
      </c>
      <c r="K45" s="18" t="s">
        <v>3</v>
      </c>
      <c r="L45" s="5"/>
    </row>
    <row r="46" spans="2:12" ht="18" x14ac:dyDescent="0.35">
      <c r="C46" s="17" t="s">
        <v>21</v>
      </c>
      <c r="D46" s="33">
        <f>D47+Parameters!$C$23</f>
        <v>3.1999999999999997</v>
      </c>
      <c r="E46" s="18" t="s">
        <v>3</v>
      </c>
      <c r="F46" s="5"/>
      <c r="I46" s="17" t="s">
        <v>21</v>
      </c>
      <c r="J46" s="33">
        <f>J47+Parameters!$G$23</f>
        <v>3.4400000000000004</v>
      </c>
      <c r="K46" s="18" t="s">
        <v>3</v>
      </c>
      <c r="L46" s="5"/>
    </row>
    <row r="47" spans="2:12" ht="18" x14ac:dyDescent="0.35">
      <c r="C47" s="17" t="s">
        <v>22</v>
      </c>
      <c r="D47" s="33">
        <f>D48+Parameters!$C$23</f>
        <v>3.05</v>
      </c>
      <c r="E47" s="18" t="s">
        <v>3</v>
      </c>
      <c r="F47" s="5"/>
      <c r="I47" s="17" t="s">
        <v>22</v>
      </c>
      <c r="J47" s="33">
        <f>J48+Parameters!$G$23</f>
        <v>3.3200000000000003</v>
      </c>
      <c r="K47" s="18" t="s">
        <v>3</v>
      </c>
      <c r="L47" s="5"/>
    </row>
    <row r="48" spans="2:12" ht="18" x14ac:dyDescent="0.35">
      <c r="C48" s="17" t="s">
        <v>23</v>
      </c>
      <c r="D48" s="33">
        <f>Parameters!C22</f>
        <v>2.9</v>
      </c>
      <c r="E48" s="18" t="s">
        <v>3</v>
      </c>
      <c r="F48" s="5"/>
      <c r="I48" s="17" t="s">
        <v>23</v>
      </c>
      <c r="J48" s="33">
        <f>Parameters!G22</f>
        <v>3.2</v>
      </c>
      <c r="K48" s="18" t="s">
        <v>3</v>
      </c>
      <c r="L48" s="5"/>
    </row>
  </sheetData>
  <sheetProtection formatCells="0" formatColumns="0" selectLockedCells="1" autoFilter="0" pivotTables="0" selectUnlockedCells="1"/>
  <mergeCells count="11">
    <mergeCell ref="C3:F3"/>
    <mergeCell ref="I3:L3"/>
    <mergeCell ref="B7:B9"/>
    <mergeCell ref="H7:H9"/>
    <mergeCell ref="B18:B20"/>
    <mergeCell ref="H18:H20"/>
    <mergeCell ref="N7:U8"/>
    <mergeCell ref="B29:B31"/>
    <mergeCell ref="H29:H31"/>
    <mergeCell ref="B40:B42"/>
    <mergeCell ref="H40:H42"/>
  </mergeCells>
  <phoneticPr fontId="2" type="noConversion"/>
  <dataValidations count="1">
    <dataValidation type="list" allowBlank="1" showInputMessage="1" showErrorMessage="1" sqref="P18:P25">
      <formula1>$C$6:$C$15</formula1>
    </dataValidation>
  </dataValidation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workbookViewId="0"/>
  </sheetViews>
  <sheetFormatPr defaultColWidth="9.140625" defaultRowHeight="15" x14ac:dyDescent="0.25"/>
  <cols>
    <col min="1" max="1" width="2.7109375" customWidth="1"/>
    <col min="2" max="2" width="18" customWidth="1"/>
    <col min="3" max="3" width="11" bestFit="1" customWidth="1"/>
    <col min="4" max="4" width="8.85546875" bestFit="1" customWidth="1"/>
    <col min="5" max="5" width="13.28515625" style="20" customWidth="1"/>
    <col min="6" max="6" width="17.85546875" customWidth="1"/>
    <col min="7" max="7" width="11" bestFit="1" customWidth="1"/>
    <col min="8" max="8" width="6.5703125" bestFit="1" customWidth="1"/>
    <col min="9" max="10" width="9.140625" customWidth="1"/>
    <col min="11" max="11" width="7.28515625" customWidth="1"/>
  </cols>
  <sheetData>
    <row r="2" spans="2:13" ht="15.75" x14ac:dyDescent="0.25">
      <c r="B2" s="8" t="s">
        <v>5</v>
      </c>
      <c r="C2" s="3"/>
      <c r="D2" s="3"/>
      <c r="E2" s="37"/>
      <c r="F2" s="8" t="s">
        <v>29</v>
      </c>
      <c r="G2" s="3"/>
      <c r="H2" s="3"/>
      <c r="K2" s="8"/>
    </row>
    <row r="3" spans="2:13" x14ac:dyDescent="0.25">
      <c r="M3" s="2"/>
    </row>
    <row r="5" spans="2:13" x14ac:dyDescent="0.25">
      <c r="B5" s="44" t="s">
        <v>34</v>
      </c>
      <c r="C5" s="28" t="s">
        <v>41</v>
      </c>
      <c r="D5" s="27"/>
      <c r="E5" s="39"/>
      <c r="F5" s="44" t="s">
        <v>34</v>
      </c>
      <c r="G5" s="28" t="s">
        <v>41</v>
      </c>
      <c r="H5" s="27"/>
      <c r="L5" s="2"/>
    </row>
    <row r="6" spans="2:13" x14ac:dyDescent="0.25">
      <c r="B6" s="32" t="s">
        <v>2</v>
      </c>
      <c r="C6" s="29">
        <v>600000</v>
      </c>
      <c r="D6" s="25" t="s">
        <v>38</v>
      </c>
      <c r="E6" s="39"/>
      <c r="F6" s="32" t="s">
        <v>2</v>
      </c>
      <c r="G6" s="29">
        <v>300000</v>
      </c>
      <c r="H6" s="25" t="s">
        <v>38</v>
      </c>
    </row>
    <row r="7" spans="2:13" ht="18" x14ac:dyDescent="0.35">
      <c r="B7" s="32" t="s">
        <v>30</v>
      </c>
      <c r="C7" s="30">
        <v>3.2</v>
      </c>
      <c r="D7" s="25" t="s">
        <v>39</v>
      </c>
      <c r="E7" s="39"/>
      <c r="F7" s="32" t="s">
        <v>30</v>
      </c>
      <c r="G7" s="30">
        <v>3.5</v>
      </c>
      <c r="H7" s="25" t="s">
        <v>39</v>
      </c>
      <c r="L7" s="2"/>
    </row>
    <row r="8" spans="2:13" x14ac:dyDescent="0.25">
      <c r="B8" s="32" t="s">
        <v>1</v>
      </c>
      <c r="C8" s="30">
        <v>0.11</v>
      </c>
      <c r="D8" s="25" t="s">
        <v>39</v>
      </c>
      <c r="E8" s="39"/>
      <c r="F8" s="32" t="s">
        <v>1</v>
      </c>
      <c r="G8" s="30">
        <v>0.6</v>
      </c>
      <c r="H8" s="25" t="s">
        <v>39</v>
      </c>
    </row>
    <row r="9" spans="2:13" x14ac:dyDescent="0.25">
      <c r="B9" s="27"/>
      <c r="C9" s="27"/>
      <c r="D9" s="27"/>
      <c r="E9" s="39"/>
      <c r="F9" s="27"/>
      <c r="G9" s="27"/>
      <c r="H9" s="27"/>
      <c r="L9" s="2"/>
    </row>
    <row r="10" spans="2:13" x14ac:dyDescent="0.25">
      <c r="B10" s="44" t="s">
        <v>35</v>
      </c>
      <c r="C10" s="28" t="s">
        <v>42</v>
      </c>
      <c r="D10" s="27"/>
      <c r="E10" s="39"/>
      <c r="F10" s="44" t="s">
        <v>35</v>
      </c>
      <c r="G10" s="28" t="s">
        <v>42</v>
      </c>
      <c r="H10" s="27"/>
    </row>
    <row r="11" spans="2:13" x14ac:dyDescent="0.25">
      <c r="B11" s="32" t="s">
        <v>2</v>
      </c>
      <c r="C11" s="29">
        <v>800000</v>
      </c>
      <c r="D11" s="25" t="s">
        <v>38</v>
      </c>
      <c r="E11" s="39"/>
      <c r="F11" s="32" t="s">
        <v>2</v>
      </c>
      <c r="G11" s="29">
        <v>1100000</v>
      </c>
      <c r="H11" s="25" t="s">
        <v>38</v>
      </c>
    </row>
    <row r="12" spans="2:13" ht="18" x14ac:dyDescent="0.35">
      <c r="B12" s="32" t="s">
        <v>30</v>
      </c>
      <c r="C12" s="30">
        <v>1.5</v>
      </c>
      <c r="D12" s="25" t="s">
        <v>39</v>
      </c>
      <c r="E12" s="39"/>
      <c r="F12" s="32" t="s">
        <v>30</v>
      </c>
      <c r="G12" s="30">
        <v>1.7</v>
      </c>
      <c r="H12" s="25" t="s">
        <v>39</v>
      </c>
    </row>
    <row r="13" spans="2:13" x14ac:dyDescent="0.25">
      <c r="B13" s="32" t="s">
        <v>1</v>
      </c>
      <c r="C13" s="30">
        <v>0.1</v>
      </c>
      <c r="D13" s="25" t="s">
        <v>39</v>
      </c>
      <c r="E13" s="39"/>
      <c r="F13" s="32" t="s">
        <v>1</v>
      </c>
      <c r="G13" s="30">
        <v>0.09</v>
      </c>
      <c r="H13" s="25" t="s">
        <v>39</v>
      </c>
    </row>
    <row r="14" spans="2:13" x14ac:dyDescent="0.25">
      <c r="B14" s="27"/>
      <c r="C14" s="27"/>
      <c r="D14" s="27"/>
      <c r="E14" s="39"/>
      <c r="F14" s="27"/>
      <c r="G14" s="27"/>
      <c r="H14" s="27"/>
    </row>
    <row r="15" spans="2:13" x14ac:dyDescent="0.25">
      <c r="B15" s="44" t="s">
        <v>36</v>
      </c>
      <c r="C15" s="28" t="s">
        <v>45</v>
      </c>
      <c r="D15" s="27"/>
      <c r="E15" s="39"/>
      <c r="F15" s="44" t="s">
        <v>36</v>
      </c>
      <c r="G15" s="28" t="s">
        <v>45</v>
      </c>
      <c r="H15" s="27"/>
      <c r="K15" s="2"/>
    </row>
    <row r="16" spans="2:13" x14ac:dyDescent="0.25">
      <c r="B16" s="32" t="s">
        <v>2</v>
      </c>
      <c r="C16" s="29">
        <v>800000</v>
      </c>
      <c r="D16" s="25" t="s">
        <v>38</v>
      </c>
      <c r="E16" s="39"/>
      <c r="F16" s="32" t="s">
        <v>2</v>
      </c>
      <c r="G16" s="29">
        <v>800000</v>
      </c>
      <c r="H16" s="25" t="s">
        <v>38</v>
      </c>
    </row>
    <row r="17" spans="2:13" ht="18" x14ac:dyDescent="0.35">
      <c r="B17" s="32" t="s">
        <v>30</v>
      </c>
      <c r="C17" s="30">
        <v>1.5</v>
      </c>
      <c r="D17" s="25" t="s">
        <v>39</v>
      </c>
      <c r="E17" s="39"/>
      <c r="F17" s="32" t="s">
        <v>30</v>
      </c>
      <c r="G17" s="30">
        <v>1.5</v>
      </c>
      <c r="H17" s="25" t="s">
        <v>39</v>
      </c>
    </row>
    <row r="18" spans="2:13" x14ac:dyDescent="0.25">
      <c r="B18" s="32" t="s">
        <v>1</v>
      </c>
      <c r="C18" s="30">
        <v>0.1</v>
      </c>
      <c r="D18" s="25" t="s">
        <v>39</v>
      </c>
      <c r="E18" s="39"/>
      <c r="F18" s="32" t="s">
        <v>1</v>
      </c>
      <c r="G18" s="30">
        <v>0.1</v>
      </c>
      <c r="H18" s="25" t="s">
        <v>39</v>
      </c>
    </row>
    <row r="19" spans="2:13" x14ac:dyDescent="0.25">
      <c r="B19" s="27"/>
      <c r="C19" s="27"/>
      <c r="D19" s="27"/>
      <c r="E19" s="39"/>
      <c r="F19" s="27"/>
      <c r="G19" s="27"/>
      <c r="H19" s="27"/>
    </row>
    <row r="20" spans="2:13" x14ac:dyDescent="0.25">
      <c r="B20" s="44" t="s">
        <v>44</v>
      </c>
      <c r="C20" s="28" t="s">
        <v>40</v>
      </c>
      <c r="F20" s="44" t="s">
        <v>44</v>
      </c>
      <c r="G20" s="28" t="s">
        <v>40</v>
      </c>
      <c r="M20" s="2"/>
    </row>
    <row r="21" spans="2:13" s="2" customFormat="1" x14ac:dyDescent="0.25">
      <c r="B21" s="32" t="s">
        <v>2</v>
      </c>
      <c r="C21" s="29">
        <v>400000</v>
      </c>
      <c r="D21" s="25" t="s">
        <v>38</v>
      </c>
      <c r="E21" s="38"/>
      <c r="F21" s="32" t="s">
        <v>2</v>
      </c>
      <c r="G21" s="24">
        <v>400000</v>
      </c>
      <c r="H21" s="25" t="s">
        <v>38</v>
      </c>
      <c r="K21"/>
    </row>
    <row r="22" spans="2:13" s="2" customFormat="1" ht="18" x14ac:dyDescent="0.35">
      <c r="B22" s="32" t="s">
        <v>30</v>
      </c>
      <c r="C22" s="30">
        <v>2.9</v>
      </c>
      <c r="D22" s="25" t="s">
        <v>43</v>
      </c>
      <c r="E22" s="38"/>
      <c r="F22" s="32" t="s">
        <v>30</v>
      </c>
      <c r="G22" s="26">
        <v>3.2</v>
      </c>
      <c r="H22" s="25" t="s">
        <v>39</v>
      </c>
    </row>
    <row r="23" spans="2:13" s="2" customFormat="1" x14ac:dyDescent="0.25">
      <c r="B23" s="32" t="s">
        <v>1</v>
      </c>
      <c r="C23" s="30">
        <v>0.15</v>
      </c>
      <c r="D23" s="25" t="s">
        <v>39</v>
      </c>
      <c r="E23" s="38"/>
      <c r="F23" s="32" t="s">
        <v>1</v>
      </c>
      <c r="G23" s="30">
        <v>0.12</v>
      </c>
      <c r="H23" s="25" t="s">
        <v>39</v>
      </c>
      <c r="K23"/>
    </row>
  </sheetData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U56"/>
  <sheetViews>
    <sheetView view="pageBreakPreview" zoomScale="85" zoomScaleNormal="80" zoomScaleSheetLayoutView="85" workbookViewId="0">
      <selection activeCell="J9" sqref="J9"/>
    </sheetView>
  </sheetViews>
  <sheetFormatPr defaultColWidth="9.140625" defaultRowHeight="15" x14ac:dyDescent="0.25"/>
  <cols>
    <col min="1" max="1" width="3.140625" style="2" customWidth="1"/>
    <col min="2" max="2" width="4.5703125" style="2" customWidth="1"/>
    <col min="3" max="3" width="2" style="2" customWidth="1"/>
    <col min="4" max="11" width="8.28515625" customWidth="1"/>
    <col min="12" max="12" width="9.5703125" style="2" customWidth="1"/>
    <col min="13" max="13" width="2.5703125" style="40" customWidth="1"/>
    <col min="14" max="14" width="10" style="40" customWidth="1"/>
    <col min="15" max="22" width="8.42578125" style="40" customWidth="1"/>
    <col min="23" max="23" width="10.140625" style="40" customWidth="1"/>
    <col min="24" max="24" width="2.5703125" customWidth="1"/>
    <col min="25" max="25" width="3.140625" style="2" customWidth="1"/>
    <col min="26" max="26" width="4.5703125" style="2" customWidth="1"/>
    <col min="27" max="27" width="2" style="2" customWidth="1"/>
    <col min="28" max="35" width="8.28515625" customWidth="1"/>
    <col min="36" max="36" width="10" style="2" customWidth="1"/>
    <col min="37" max="37" width="3.42578125" customWidth="1"/>
    <col min="38" max="38" width="10" style="40" customWidth="1"/>
    <col min="39" max="46" width="8.28515625" style="40" customWidth="1"/>
    <col min="47" max="47" width="10.140625" style="40" customWidth="1"/>
  </cols>
  <sheetData>
    <row r="3" spans="1:47" ht="15.75" x14ac:dyDescent="0.25">
      <c r="A3" s="8" t="s">
        <v>5</v>
      </c>
      <c r="B3" s="8"/>
      <c r="C3" s="8"/>
      <c r="D3" s="8"/>
      <c r="E3" s="8"/>
      <c r="N3" s="8" t="s">
        <v>5</v>
      </c>
      <c r="X3" s="11"/>
      <c r="Y3" s="8" t="s">
        <v>29</v>
      </c>
      <c r="Z3" s="8"/>
      <c r="AA3" s="8"/>
      <c r="AB3" s="8"/>
      <c r="AC3" s="8"/>
      <c r="AD3" s="8"/>
      <c r="AL3" s="8" t="s">
        <v>29</v>
      </c>
    </row>
    <row r="4" spans="1:47" ht="15.75" x14ac:dyDescent="0.25">
      <c r="A4" s="8"/>
      <c r="B4" s="8"/>
      <c r="C4" s="8"/>
      <c r="D4" s="8"/>
      <c r="E4" s="8"/>
      <c r="X4" s="11"/>
      <c r="Y4" s="8"/>
      <c r="Z4" s="8"/>
      <c r="AA4" s="8"/>
      <c r="AB4" s="8"/>
      <c r="AC4" s="8"/>
      <c r="AD4" s="8"/>
    </row>
    <row r="5" spans="1:47" x14ac:dyDescent="0.25">
      <c r="A5" s="2" t="s">
        <v>75</v>
      </c>
      <c r="N5" s="40" t="s">
        <v>76</v>
      </c>
      <c r="X5" s="10"/>
      <c r="Y5" s="2" t="s">
        <v>75</v>
      </c>
      <c r="AK5" s="40"/>
      <c r="AL5" s="40" t="s">
        <v>76</v>
      </c>
    </row>
    <row r="6" spans="1:47" ht="15.95" customHeight="1" x14ac:dyDescent="0.25">
      <c r="A6" s="21" t="s">
        <v>34</v>
      </c>
      <c r="B6" s="22"/>
      <c r="C6" s="23"/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80</v>
      </c>
      <c r="K6" s="7" t="s">
        <v>81</v>
      </c>
      <c r="L6" s="12" t="s">
        <v>14</v>
      </c>
      <c r="M6" s="61"/>
      <c r="N6" s="21" t="s">
        <v>34</v>
      </c>
      <c r="O6" s="7" t="s">
        <v>8</v>
      </c>
      <c r="P6" s="7" t="s">
        <v>9</v>
      </c>
      <c r="Q6" s="7" t="s">
        <v>10</v>
      </c>
      <c r="R6" s="7" t="s">
        <v>11</v>
      </c>
      <c r="S6" s="7" t="s">
        <v>12</v>
      </c>
      <c r="T6" s="7" t="s">
        <v>13</v>
      </c>
      <c r="U6" s="7" t="s">
        <v>80</v>
      </c>
      <c r="V6" s="7" t="s">
        <v>81</v>
      </c>
      <c r="W6" s="12" t="s">
        <v>14</v>
      </c>
      <c r="X6" s="10"/>
      <c r="Y6" s="21" t="s">
        <v>34</v>
      </c>
      <c r="Z6" s="22"/>
      <c r="AA6" s="23"/>
      <c r="AB6" s="7" t="s">
        <v>8</v>
      </c>
      <c r="AC6" s="7" t="s">
        <v>9</v>
      </c>
      <c r="AD6" s="7" t="s">
        <v>10</v>
      </c>
      <c r="AE6" s="7" t="s">
        <v>11</v>
      </c>
      <c r="AF6" s="7" t="s">
        <v>12</v>
      </c>
      <c r="AG6" s="7" t="s">
        <v>13</v>
      </c>
      <c r="AH6" s="7" t="s">
        <v>80</v>
      </c>
      <c r="AI6" s="7" t="s">
        <v>81</v>
      </c>
      <c r="AJ6" s="12" t="s">
        <v>14</v>
      </c>
      <c r="AL6" s="21" t="s">
        <v>34</v>
      </c>
      <c r="AM6" s="7" t="s">
        <v>8</v>
      </c>
      <c r="AN6" s="7" t="s">
        <v>9</v>
      </c>
      <c r="AO6" s="7" t="s">
        <v>10</v>
      </c>
      <c r="AP6" s="7" t="s">
        <v>11</v>
      </c>
      <c r="AQ6" s="7" t="s">
        <v>12</v>
      </c>
      <c r="AR6" s="7" t="s">
        <v>13</v>
      </c>
      <c r="AS6" s="7" t="s">
        <v>80</v>
      </c>
      <c r="AT6" s="7" t="s">
        <v>81</v>
      </c>
      <c r="AU6" s="12" t="s">
        <v>14</v>
      </c>
    </row>
    <row r="7" spans="1:47" ht="15.95" customHeight="1" x14ac:dyDescent="0.35">
      <c r="A7" s="17" t="s">
        <v>15</v>
      </c>
      <c r="B7" s="33">
        <f>'Aggregated bids'!C4</f>
        <v>4.1899999999999995</v>
      </c>
      <c r="C7" s="18" t="s">
        <v>3</v>
      </c>
      <c r="D7" s="9">
        <f>'S 1'!F6</f>
        <v>0</v>
      </c>
      <c r="E7" s="9">
        <f>'S 2'!F6</f>
        <v>0</v>
      </c>
      <c r="F7" s="9">
        <f>'S 3'!F6</f>
        <v>0</v>
      </c>
      <c r="G7" s="9">
        <f>'S 4'!F6</f>
        <v>0</v>
      </c>
      <c r="H7" s="9">
        <f>'S 5'!F6</f>
        <v>0</v>
      </c>
      <c r="I7" s="9">
        <f>'S 6'!F6</f>
        <v>0</v>
      </c>
      <c r="J7" s="9">
        <f>'S 7'!F6</f>
        <v>0</v>
      </c>
      <c r="K7" s="9">
        <f>'S 8'!F6</f>
        <v>0</v>
      </c>
      <c r="L7" s="64">
        <f t="shared" ref="L7:L16" si="0">SUM(D7:K7)</f>
        <v>0</v>
      </c>
      <c r="M7" s="62"/>
      <c r="N7" s="17" t="s">
        <v>15</v>
      </c>
      <c r="O7" s="85">
        <f>IF($L7&gt;$L$17,D7*$L$17/$L7,D7)</f>
        <v>0</v>
      </c>
      <c r="P7" s="85">
        <f t="shared" ref="P7:Q16" si="1">IF($L7&gt;$L$17,E7*$L$17/$L7,E7)</f>
        <v>0</v>
      </c>
      <c r="Q7" s="85">
        <f t="shared" si="1"/>
        <v>0</v>
      </c>
      <c r="R7" s="85">
        <f>IF($L7&gt;$L$17,G7*$L$17/$L7,G7)</f>
        <v>0</v>
      </c>
      <c r="S7" s="85">
        <f>IF($L7&gt;$L$17,H7*$L$17/$L7,H7)</f>
        <v>0</v>
      </c>
      <c r="T7" s="85">
        <f>IF($L7&gt;$L$17,I7*$L$17/$L7,I7)</f>
        <v>0</v>
      </c>
      <c r="U7" s="85">
        <f>IF($L7&gt;$L$17,J7*$L$17/$L7,J7)</f>
        <v>0</v>
      </c>
      <c r="V7" s="85">
        <f>IF($L7&gt;$L$17,K7*$L$17/$L7,K7)</f>
        <v>0</v>
      </c>
      <c r="W7" s="14">
        <f t="shared" ref="W7:W16" si="2">SUM(O7:V7)</f>
        <v>0</v>
      </c>
      <c r="X7" s="10"/>
      <c r="Y7" s="17" t="s">
        <v>15</v>
      </c>
      <c r="Z7" s="33">
        <f>'Aggregated bids'!O4</f>
        <v>8.8999999999999968</v>
      </c>
      <c r="AA7" s="18" t="s">
        <v>3</v>
      </c>
      <c r="AB7" s="9">
        <f>'S 1'!L6</f>
        <v>0</v>
      </c>
      <c r="AC7" s="9">
        <f>'S 2'!L6</f>
        <v>0</v>
      </c>
      <c r="AD7" s="9">
        <f>'S 3'!L6</f>
        <v>0</v>
      </c>
      <c r="AE7" s="9">
        <f>'S 4'!L6</f>
        <v>0</v>
      </c>
      <c r="AF7" s="9">
        <f>'S 5'!L6</f>
        <v>0</v>
      </c>
      <c r="AG7" s="9">
        <f>'S 6'!L6</f>
        <v>0</v>
      </c>
      <c r="AH7" s="9">
        <f>'S 7'!L6</f>
        <v>0</v>
      </c>
      <c r="AI7" s="9">
        <f>'S 8'!L6</f>
        <v>0</v>
      </c>
      <c r="AJ7" s="64">
        <f t="shared" ref="AJ7:AJ16" si="3">SUM(AB7:AI7)</f>
        <v>0</v>
      </c>
      <c r="AL7" s="17" t="s">
        <v>15</v>
      </c>
      <c r="AM7" s="85">
        <f t="shared" ref="AM7:AM16" si="4">IF($AJ7&gt;$AJ$17,AB7*$AJ$17/$AJ7,AB7)</f>
        <v>0</v>
      </c>
      <c r="AN7" s="85">
        <f t="shared" ref="AN7:AN16" si="5">IF($AJ7&gt;$AJ$17,AC7*$AJ$17/$AJ7,AC7)</f>
        <v>0</v>
      </c>
      <c r="AO7" s="85">
        <f t="shared" ref="AO7:AO16" si="6">IF($AJ7&gt;$AJ$17,AD7*$AJ$17/$AJ7,AD7)</f>
        <v>0</v>
      </c>
      <c r="AP7" s="85">
        <f t="shared" ref="AP7:AP16" si="7">IF($AJ7&gt;$AJ$17,AE7*$AJ$17/$AJ7,AE7)</f>
        <v>0</v>
      </c>
      <c r="AQ7" s="85">
        <f t="shared" ref="AQ7:AQ16" si="8">IF($AJ7&gt;$AJ$17,AF7*$AJ$17/$AJ7,AF7)</f>
        <v>0</v>
      </c>
      <c r="AR7" s="85">
        <f t="shared" ref="AR7:AR16" si="9">IF($AJ7&gt;$AJ$17,AG7*$AJ$17/$AJ7,AG7)</f>
        <v>0</v>
      </c>
      <c r="AS7" s="85">
        <f t="shared" ref="AS7:AS16" si="10">IF($AJ7&gt;$AJ$17,AH7*$AJ$17/$AJ7,AH7)</f>
        <v>0</v>
      </c>
      <c r="AT7" s="85">
        <f t="shared" ref="AT7:AT16" si="11">IF($AJ7&gt;$AJ$17,AI7*$AJ$17/$AJ7,AI7)</f>
        <v>0</v>
      </c>
      <c r="AU7" s="14">
        <f t="shared" ref="AU7:AU16" si="12">SUM(AM7:AT7)</f>
        <v>0</v>
      </c>
    </row>
    <row r="8" spans="1:47" ht="15.95" customHeight="1" x14ac:dyDescent="0.35">
      <c r="A8" s="17" t="s">
        <v>16</v>
      </c>
      <c r="B8" s="33">
        <f>'Aggregated bids'!C5</f>
        <v>4.0799999999999992</v>
      </c>
      <c r="C8" s="18" t="s">
        <v>3</v>
      </c>
      <c r="D8" s="9">
        <f>'S 1'!F7</f>
        <v>0</v>
      </c>
      <c r="E8" s="9">
        <f>'S 2'!F7</f>
        <v>0</v>
      </c>
      <c r="F8" s="9">
        <f>'S 3'!F7</f>
        <v>0</v>
      </c>
      <c r="G8" s="9">
        <f>'S 4'!F7</f>
        <v>0</v>
      </c>
      <c r="H8" s="9">
        <f>'S 5'!F7</f>
        <v>0</v>
      </c>
      <c r="I8" s="9">
        <f>'S 6'!F7</f>
        <v>0</v>
      </c>
      <c r="J8" s="9">
        <f>'S 7'!F7</f>
        <v>0</v>
      </c>
      <c r="K8" s="9">
        <f>'S 8'!F7</f>
        <v>0</v>
      </c>
      <c r="L8" s="14">
        <f t="shared" si="0"/>
        <v>0</v>
      </c>
      <c r="M8" s="62"/>
      <c r="N8" s="17" t="s">
        <v>16</v>
      </c>
      <c r="O8" s="85">
        <f t="shared" ref="O8:O16" si="13">IF($L8&gt;$L$17,D8*$L$17/$L8,D8)</f>
        <v>0</v>
      </c>
      <c r="P8" s="85">
        <f t="shared" si="1"/>
        <v>0</v>
      </c>
      <c r="Q8" s="85">
        <f t="shared" si="1"/>
        <v>0</v>
      </c>
      <c r="R8" s="85">
        <f t="shared" ref="R8:R16" si="14">IF($L8&gt;$L$17,G8*$L$17/$L8,G8)</f>
        <v>0</v>
      </c>
      <c r="S8" s="85">
        <f t="shared" ref="S8:S16" si="15">IF($L8&gt;$L$17,H8*$L$17/$L8,H8)</f>
        <v>0</v>
      </c>
      <c r="T8" s="85">
        <f t="shared" ref="T8:T16" si="16">IF($L8&gt;$L$17,I8*$L$17/$L8,I8)</f>
        <v>0</v>
      </c>
      <c r="U8" s="85">
        <f t="shared" ref="U8:U16" si="17">IF($L8&gt;$L$17,J8*$L$17/$L8,J8)</f>
        <v>0</v>
      </c>
      <c r="V8" s="85">
        <f t="shared" ref="V8:V16" si="18">IF($L8&gt;$L$17,K8*$L$17/$L8,K8)</f>
        <v>0</v>
      </c>
      <c r="W8" s="14">
        <f t="shared" si="2"/>
        <v>0</v>
      </c>
      <c r="X8" s="10"/>
      <c r="Y8" s="17" t="s">
        <v>16</v>
      </c>
      <c r="Z8" s="33">
        <f>'Aggregated bids'!O5</f>
        <v>8.2999999999999972</v>
      </c>
      <c r="AA8" s="18" t="s">
        <v>3</v>
      </c>
      <c r="AB8" s="9">
        <f>'S 1'!L7</f>
        <v>0</v>
      </c>
      <c r="AC8" s="9">
        <f>'S 2'!L7</f>
        <v>0</v>
      </c>
      <c r="AD8" s="9">
        <f>'S 3'!L7</f>
        <v>0</v>
      </c>
      <c r="AE8" s="9">
        <f>'S 4'!L7</f>
        <v>0</v>
      </c>
      <c r="AF8" s="9">
        <f>'S 5'!L7</f>
        <v>0</v>
      </c>
      <c r="AG8" s="9">
        <f>'S 6'!L7</f>
        <v>0</v>
      </c>
      <c r="AH8" s="9">
        <f>'S 7'!L7</f>
        <v>0</v>
      </c>
      <c r="AI8" s="9">
        <f>'S 8'!L7</f>
        <v>0</v>
      </c>
      <c r="AJ8" s="14">
        <f t="shared" si="3"/>
        <v>0</v>
      </c>
      <c r="AL8" s="17" t="s">
        <v>16</v>
      </c>
      <c r="AM8" s="85">
        <f t="shared" si="4"/>
        <v>0</v>
      </c>
      <c r="AN8" s="85">
        <f t="shared" si="5"/>
        <v>0</v>
      </c>
      <c r="AO8" s="85">
        <f t="shared" si="6"/>
        <v>0</v>
      </c>
      <c r="AP8" s="85">
        <f t="shared" si="7"/>
        <v>0</v>
      </c>
      <c r="AQ8" s="85">
        <f t="shared" si="8"/>
        <v>0</v>
      </c>
      <c r="AR8" s="85">
        <f t="shared" si="9"/>
        <v>0</v>
      </c>
      <c r="AS8" s="85">
        <f t="shared" si="10"/>
        <v>0</v>
      </c>
      <c r="AT8" s="85">
        <f t="shared" si="11"/>
        <v>0</v>
      </c>
      <c r="AU8" s="14">
        <f t="shared" si="12"/>
        <v>0</v>
      </c>
    </row>
    <row r="9" spans="1:47" ht="15.95" customHeight="1" x14ac:dyDescent="0.35">
      <c r="A9" s="17" t="s">
        <v>59</v>
      </c>
      <c r="B9" s="33">
        <f>'Aggregated bids'!C6</f>
        <v>3.9699999999999993</v>
      </c>
      <c r="C9" s="18" t="s">
        <v>3</v>
      </c>
      <c r="D9" s="9">
        <f>'S 1'!F8</f>
        <v>0</v>
      </c>
      <c r="E9" s="9">
        <f>'S 2'!F8</f>
        <v>0</v>
      </c>
      <c r="F9" s="9">
        <f>'S 3'!F8</f>
        <v>0</v>
      </c>
      <c r="G9" s="9">
        <f>'S 4'!F8</f>
        <v>0</v>
      </c>
      <c r="H9" s="9">
        <f>'S 5'!F8</f>
        <v>0</v>
      </c>
      <c r="I9" s="9">
        <f>'S 6'!F8</f>
        <v>0</v>
      </c>
      <c r="J9" s="9">
        <f>'S 7'!F8</f>
        <v>0</v>
      </c>
      <c r="K9" s="9">
        <f>'S 8'!F8</f>
        <v>0</v>
      </c>
      <c r="L9" s="14">
        <f t="shared" si="0"/>
        <v>0</v>
      </c>
      <c r="M9" s="62"/>
      <c r="N9" s="17" t="s">
        <v>59</v>
      </c>
      <c r="O9" s="85">
        <f t="shared" si="13"/>
        <v>0</v>
      </c>
      <c r="P9" s="85">
        <f t="shared" si="1"/>
        <v>0</v>
      </c>
      <c r="Q9" s="85">
        <f t="shared" si="1"/>
        <v>0</v>
      </c>
      <c r="R9" s="85">
        <f t="shared" si="14"/>
        <v>0</v>
      </c>
      <c r="S9" s="85">
        <f t="shared" si="15"/>
        <v>0</v>
      </c>
      <c r="T9" s="85">
        <f t="shared" si="16"/>
        <v>0</v>
      </c>
      <c r="U9" s="85">
        <f t="shared" si="17"/>
        <v>0</v>
      </c>
      <c r="V9" s="85">
        <f t="shared" si="18"/>
        <v>0</v>
      </c>
      <c r="W9" s="14">
        <f t="shared" si="2"/>
        <v>0</v>
      </c>
      <c r="X9" s="10"/>
      <c r="Y9" s="17" t="s">
        <v>59</v>
      </c>
      <c r="Z9" s="33">
        <f>'Aggregated bids'!O6</f>
        <v>7.6999999999999975</v>
      </c>
      <c r="AA9" s="18" t="s">
        <v>3</v>
      </c>
      <c r="AB9" s="9">
        <f>'S 1'!L8</f>
        <v>0</v>
      </c>
      <c r="AC9" s="9">
        <f>'S 2'!L8</f>
        <v>0</v>
      </c>
      <c r="AD9" s="9">
        <f>'S 3'!L8</f>
        <v>0</v>
      </c>
      <c r="AE9" s="9">
        <f>'S 4'!L8</f>
        <v>0</v>
      </c>
      <c r="AF9" s="9">
        <f>'S 5'!L8</f>
        <v>0</v>
      </c>
      <c r="AG9" s="9">
        <f>'S 6'!L8</f>
        <v>0</v>
      </c>
      <c r="AH9" s="9">
        <f>'S 7'!L8</f>
        <v>0</v>
      </c>
      <c r="AI9" s="9">
        <f>'S 8'!L8</f>
        <v>0</v>
      </c>
      <c r="AJ9" s="14">
        <f t="shared" si="3"/>
        <v>0</v>
      </c>
      <c r="AL9" s="17" t="s">
        <v>59</v>
      </c>
      <c r="AM9" s="85">
        <f t="shared" si="4"/>
        <v>0</v>
      </c>
      <c r="AN9" s="85">
        <f t="shared" si="5"/>
        <v>0</v>
      </c>
      <c r="AO9" s="85">
        <f t="shared" si="6"/>
        <v>0</v>
      </c>
      <c r="AP9" s="85">
        <f t="shared" si="7"/>
        <v>0</v>
      </c>
      <c r="AQ9" s="85">
        <f t="shared" si="8"/>
        <v>0</v>
      </c>
      <c r="AR9" s="85">
        <f t="shared" si="9"/>
        <v>0</v>
      </c>
      <c r="AS9" s="85">
        <f t="shared" si="10"/>
        <v>0</v>
      </c>
      <c r="AT9" s="85">
        <f t="shared" si="11"/>
        <v>0</v>
      </c>
      <c r="AU9" s="14">
        <f t="shared" si="12"/>
        <v>0</v>
      </c>
    </row>
    <row r="10" spans="1:47" ht="15.95" customHeight="1" x14ac:dyDescent="0.35">
      <c r="A10" s="17" t="s">
        <v>17</v>
      </c>
      <c r="B10" s="33">
        <f>'Aggregated bids'!C7</f>
        <v>3.8599999999999994</v>
      </c>
      <c r="C10" s="18" t="s">
        <v>3</v>
      </c>
      <c r="D10" s="9">
        <f>'S 1'!F9</f>
        <v>0</v>
      </c>
      <c r="E10" s="9">
        <f>'S 2'!F9</f>
        <v>0</v>
      </c>
      <c r="F10" s="9">
        <f>'S 3'!F9</f>
        <v>0</v>
      </c>
      <c r="G10" s="9">
        <f>'S 4'!F9</f>
        <v>0</v>
      </c>
      <c r="H10" s="9">
        <f>'S 5'!F9</f>
        <v>0</v>
      </c>
      <c r="I10" s="9">
        <f>'S 6'!F9</f>
        <v>0</v>
      </c>
      <c r="J10" s="9">
        <f>'S 7'!F9</f>
        <v>0</v>
      </c>
      <c r="K10" s="9">
        <f>'S 8'!F9</f>
        <v>0</v>
      </c>
      <c r="L10" s="14">
        <f t="shared" si="0"/>
        <v>0</v>
      </c>
      <c r="M10" s="62"/>
      <c r="N10" s="17" t="s">
        <v>17</v>
      </c>
      <c r="O10" s="85">
        <f t="shared" si="13"/>
        <v>0</v>
      </c>
      <c r="P10" s="85">
        <f t="shared" si="1"/>
        <v>0</v>
      </c>
      <c r="Q10" s="85">
        <f t="shared" si="1"/>
        <v>0</v>
      </c>
      <c r="R10" s="85">
        <f t="shared" si="14"/>
        <v>0</v>
      </c>
      <c r="S10" s="85">
        <f t="shared" si="15"/>
        <v>0</v>
      </c>
      <c r="T10" s="85">
        <f t="shared" si="16"/>
        <v>0</v>
      </c>
      <c r="U10" s="85">
        <f t="shared" si="17"/>
        <v>0</v>
      </c>
      <c r="V10" s="85">
        <f t="shared" si="18"/>
        <v>0</v>
      </c>
      <c r="W10" s="14">
        <f t="shared" si="2"/>
        <v>0</v>
      </c>
      <c r="X10" s="10"/>
      <c r="Y10" s="17" t="s">
        <v>17</v>
      </c>
      <c r="Z10" s="33">
        <f>'Aggregated bids'!O7</f>
        <v>7.0999999999999979</v>
      </c>
      <c r="AA10" s="18" t="s">
        <v>3</v>
      </c>
      <c r="AB10" s="9">
        <f>'S 1'!L9</f>
        <v>0</v>
      </c>
      <c r="AC10" s="9">
        <f>'S 2'!L9</f>
        <v>0</v>
      </c>
      <c r="AD10" s="9">
        <f>'S 3'!L9</f>
        <v>0</v>
      </c>
      <c r="AE10" s="9">
        <f>'S 4'!L9</f>
        <v>0</v>
      </c>
      <c r="AF10" s="9">
        <f>'S 5'!L9</f>
        <v>0</v>
      </c>
      <c r="AG10" s="9">
        <f>'S 6'!L9</f>
        <v>0</v>
      </c>
      <c r="AH10" s="9">
        <f>'S 7'!L9</f>
        <v>0</v>
      </c>
      <c r="AI10" s="9">
        <f>'S 8'!L9</f>
        <v>0</v>
      </c>
      <c r="AJ10" s="14">
        <f t="shared" si="3"/>
        <v>0</v>
      </c>
      <c r="AL10" s="17" t="s">
        <v>17</v>
      </c>
      <c r="AM10" s="85">
        <f t="shared" si="4"/>
        <v>0</v>
      </c>
      <c r="AN10" s="85">
        <f t="shared" si="5"/>
        <v>0</v>
      </c>
      <c r="AO10" s="85">
        <f t="shared" si="6"/>
        <v>0</v>
      </c>
      <c r="AP10" s="85">
        <f t="shared" si="7"/>
        <v>0</v>
      </c>
      <c r="AQ10" s="85">
        <f t="shared" si="8"/>
        <v>0</v>
      </c>
      <c r="AR10" s="85">
        <f t="shared" si="9"/>
        <v>0</v>
      </c>
      <c r="AS10" s="85">
        <f t="shared" si="10"/>
        <v>0</v>
      </c>
      <c r="AT10" s="85">
        <f t="shared" si="11"/>
        <v>0</v>
      </c>
      <c r="AU10" s="14">
        <f t="shared" si="12"/>
        <v>0</v>
      </c>
    </row>
    <row r="11" spans="1:47" ht="15.95" customHeight="1" x14ac:dyDescent="0.35">
      <c r="A11" s="17" t="s">
        <v>18</v>
      </c>
      <c r="B11" s="33">
        <f>'Aggregated bids'!C8</f>
        <v>3.7499999999999996</v>
      </c>
      <c r="C11" s="18" t="s">
        <v>3</v>
      </c>
      <c r="D11" s="9">
        <f>'S 1'!F10</f>
        <v>0</v>
      </c>
      <c r="E11" s="9">
        <f>'S 2'!F10</f>
        <v>0</v>
      </c>
      <c r="F11" s="9">
        <f>'S 3'!F10</f>
        <v>0</v>
      </c>
      <c r="G11" s="9">
        <f>'S 4'!F10</f>
        <v>0</v>
      </c>
      <c r="H11" s="9">
        <f>'S 5'!F10</f>
        <v>0</v>
      </c>
      <c r="I11" s="9">
        <f>'S 6'!F10</f>
        <v>0</v>
      </c>
      <c r="J11" s="9">
        <f>'S 7'!F10</f>
        <v>0</v>
      </c>
      <c r="K11" s="9">
        <f>'S 8'!F10</f>
        <v>0</v>
      </c>
      <c r="L11" s="14">
        <f t="shared" si="0"/>
        <v>0</v>
      </c>
      <c r="M11" s="62"/>
      <c r="N11" s="17" t="s">
        <v>18</v>
      </c>
      <c r="O11" s="85">
        <f t="shared" si="13"/>
        <v>0</v>
      </c>
      <c r="P11" s="85">
        <f t="shared" si="1"/>
        <v>0</v>
      </c>
      <c r="Q11" s="85">
        <f t="shared" si="1"/>
        <v>0</v>
      </c>
      <c r="R11" s="85">
        <f t="shared" si="14"/>
        <v>0</v>
      </c>
      <c r="S11" s="85">
        <f t="shared" si="15"/>
        <v>0</v>
      </c>
      <c r="T11" s="85">
        <f t="shared" si="16"/>
        <v>0</v>
      </c>
      <c r="U11" s="85">
        <f t="shared" si="17"/>
        <v>0</v>
      </c>
      <c r="V11" s="85">
        <f t="shared" si="18"/>
        <v>0</v>
      </c>
      <c r="W11" s="14">
        <f t="shared" si="2"/>
        <v>0</v>
      </c>
      <c r="X11" s="10"/>
      <c r="Y11" s="17" t="s">
        <v>18</v>
      </c>
      <c r="Z11" s="33">
        <f>'Aggregated bids'!O8</f>
        <v>6.4999999999999982</v>
      </c>
      <c r="AA11" s="18" t="s">
        <v>3</v>
      </c>
      <c r="AB11" s="9">
        <f>'S 1'!L10</f>
        <v>0</v>
      </c>
      <c r="AC11" s="9">
        <f>'S 2'!L10</f>
        <v>0</v>
      </c>
      <c r="AD11" s="9">
        <f>'S 3'!L10</f>
        <v>0</v>
      </c>
      <c r="AE11" s="9">
        <f>'S 4'!L10</f>
        <v>0</v>
      </c>
      <c r="AF11" s="9">
        <f>'S 5'!L10</f>
        <v>0</v>
      </c>
      <c r="AG11" s="9">
        <f>'S 6'!L10</f>
        <v>0</v>
      </c>
      <c r="AH11" s="9">
        <f>'S 7'!L10</f>
        <v>0</v>
      </c>
      <c r="AI11" s="9">
        <f>'S 8'!L10</f>
        <v>0</v>
      </c>
      <c r="AJ11" s="14">
        <f t="shared" si="3"/>
        <v>0</v>
      </c>
      <c r="AL11" s="17" t="s">
        <v>18</v>
      </c>
      <c r="AM11" s="85">
        <f t="shared" si="4"/>
        <v>0</v>
      </c>
      <c r="AN11" s="85">
        <f t="shared" si="5"/>
        <v>0</v>
      </c>
      <c r="AO11" s="85">
        <f t="shared" si="6"/>
        <v>0</v>
      </c>
      <c r="AP11" s="85">
        <f t="shared" si="7"/>
        <v>0</v>
      </c>
      <c r="AQ11" s="85">
        <f t="shared" si="8"/>
        <v>0</v>
      </c>
      <c r="AR11" s="85">
        <f t="shared" si="9"/>
        <v>0</v>
      </c>
      <c r="AS11" s="85">
        <f t="shared" si="10"/>
        <v>0</v>
      </c>
      <c r="AT11" s="85">
        <f t="shared" si="11"/>
        <v>0</v>
      </c>
      <c r="AU11" s="14">
        <f t="shared" si="12"/>
        <v>0</v>
      </c>
    </row>
    <row r="12" spans="1:47" ht="15.95" customHeight="1" x14ac:dyDescent="0.35">
      <c r="A12" s="17" t="s">
        <v>19</v>
      </c>
      <c r="B12" s="33">
        <f>'Aggregated bids'!C9</f>
        <v>3.6399999999999997</v>
      </c>
      <c r="C12" s="18" t="s">
        <v>3</v>
      </c>
      <c r="D12" s="9">
        <f>'S 1'!F11</f>
        <v>0</v>
      </c>
      <c r="E12" s="9">
        <f>'S 2'!F11</f>
        <v>0</v>
      </c>
      <c r="F12" s="9">
        <f>'S 3'!F11</f>
        <v>0</v>
      </c>
      <c r="G12" s="9">
        <f>'S 4'!F11</f>
        <v>0</v>
      </c>
      <c r="H12" s="9">
        <f>'S 5'!F11</f>
        <v>0</v>
      </c>
      <c r="I12" s="9">
        <f>'S 6'!F11</f>
        <v>0</v>
      </c>
      <c r="J12" s="9">
        <f>'S 7'!F11</f>
        <v>0</v>
      </c>
      <c r="K12" s="9">
        <f>'S 8'!F11</f>
        <v>0</v>
      </c>
      <c r="L12" s="14">
        <f t="shared" si="0"/>
        <v>0</v>
      </c>
      <c r="M12" s="62"/>
      <c r="N12" s="17" t="s">
        <v>19</v>
      </c>
      <c r="O12" s="85">
        <f t="shared" si="13"/>
        <v>0</v>
      </c>
      <c r="P12" s="85">
        <f t="shared" si="1"/>
        <v>0</v>
      </c>
      <c r="Q12" s="85">
        <f t="shared" si="1"/>
        <v>0</v>
      </c>
      <c r="R12" s="85">
        <f t="shared" si="14"/>
        <v>0</v>
      </c>
      <c r="S12" s="85">
        <f t="shared" si="15"/>
        <v>0</v>
      </c>
      <c r="T12" s="85">
        <f t="shared" si="16"/>
        <v>0</v>
      </c>
      <c r="U12" s="85">
        <f t="shared" si="17"/>
        <v>0</v>
      </c>
      <c r="V12" s="85">
        <f t="shared" si="18"/>
        <v>0</v>
      </c>
      <c r="W12" s="14">
        <f t="shared" si="2"/>
        <v>0</v>
      </c>
      <c r="X12" s="10"/>
      <c r="Y12" s="17" t="s">
        <v>19</v>
      </c>
      <c r="Z12" s="33">
        <f>'Aggregated bids'!O9</f>
        <v>5.8999999999999986</v>
      </c>
      <c r="AA12" s="18" t="s">
        <v>3</v>
      </c>
      <c r="AB12" s="9">
        <f>'S 1'!L11</f>
        <v>0</v>
      </c>
      <c r="AC12" s="9">
        <f>'S 2'!L11</f>
        <v>0</v>
      </c>
      <c r="AD12" s="9">
        <f>'S 3'!L11</f>
        <v>0</v>
      </c>
      <c r="AE12" s="9">
        <f>'S 4'!L11</f>
        <v>0</v>
      </c>
      <c r="AF12" s="9">
        <f>'S 5'!L11</f>
        <v>0</v>
      </c>
      <c r="AG12" s="9">
        <f>'S 6'!L11</f>
        <v>0</v>
      </c>
      <c r="AH12" s="9">
        <f>'S 7'!L11</f>
        <v>0</v>
      </c>
      <c r="AI12" s="9">
        <f>'S 8'!L11</f>
        <v>0</v>
      </c>
      <c r="AJ12" s="14">
        <f t="shared" si="3"/>
        <v>0</v>
      </c>
      <c r="AL12" s="17" t="s">
        <v>19</v>
      </c>
      <c r="AM12" s="85">
        <f t="shared" si="4"/>
        <v>0</v>
      </c>
      <c r="AN12" s="85">
        <f t="shared" si="5"/>
        <v>0</v>
      </c>
      <c r="AO12" s="85">
        <f t="shared" si="6"/>
        <v>0</v>
      </c>
      <c r="AP12" s="85">
        <f t="shared" si="7"/>
        <v>0</v>
      </c>
      <c r="AQ12" s="85">
        <f t="shared" si="8"/>
        <v>0</v>
      </c>
      <c r="AR12" s="85">
        <f t="shared" si="9"/>
        <v>0</v>
      </c>
      <c r="AS12" s="85">
        <f t="shared" si="10"/>
        <v>0</v>
      </c>
      <c r="AT12" s="85">
        <f t="shared" si="11"/>
        <v>0</v>
      </c>
      <c r="AU12" s="14">
        <f t="shared" si="12"/>
        <v>0</v>
      </c>
    </row>
    <row r="13" spans="1:47" ht="15.95" customHeight="1" x14ac:dyDescent="0.35">
      <c r="A13" s="17" t="s">
        <v>20</v>
      </c>
      <c r="B13" s="33">
        <f>'Aggregated bids'!C10</f>
        <v>3.53</v>
      </c>
      <c r="C13" s="18" t="s">
        <v>3</v>
      </c>
      <c r="D13" s="9">
        <f>'S 1'!F12</f>
        <v>0</v>
      </c>
      <c r="E13" s="9">
        <f>'S 2'!F12</f>
        <v>0</v>
      </c>
      <c r="F13" s="9">
        <f>'S 3'!F12</f>
        <v>0</v>
      </c>
      <c r="G13" s="9">
        <f>'S 4'!F12</f>
        <v>0</v>
      </c>
      <c r="H13" s="9">
        <f>'S 5'!F12</f>
        <v>0</v>
      </c>
      <c r="I13" s="9">
        <f>'S 6'!F12</f>
        <v>0</v>
      </c>
      <c r="J13" s="9">
        <f>'S 7'!F12</f>
        <v>0</v>
      </c>
      <c r="K13" s="9">
        <f>'S 8'!F12</f>
        <v>0</v>
      </c>
      <c r="L13" s="14">
        <f t="shared" si="0"/>
        <v>0</v>
      </c>
      <c r="M13" s="62"/>
      <c r="N13" s="17" t="s">
        <v>20</v>
      </c>
      <c r="O13" s="85">
        <f t="shared" si="13"/>
        <v>0</v>
      </c>
      <c r="P13" s="85">
        <f t="shared" si="1"/>
        <v>0</v>
      </c>
      <c r="Q13" s="85">
        <f t="shared" si="1"/>
        <v>0</v>
      </c>
      <c r="R13" s="85">
        <f t="shared" si="14"/>
        <v>0</v>
      </c>
      <c r="S13" s="85">
        <f t="shared" si="15"/>
        <v>0</v>
      </c>
      <c r="T13" s="85">
        <f t="shared" si="16"/>
        <v>0</v>
      </c>
      <c r="U13" s="85">
        <f t="shared" si="17"/>
        <v>0</v>
      </c>
      <c r="V13" s="85">
        <f t="shared" si="18"/>
        <v>0</v>
      </c>
      <c r="W13" s="14">
        <f t="shared" si="2"/>
        <v>0</v>
      </c>
      <c r="X13" s="10"/>
      <c r="Y13" s="17" t="s">
        <v>20</v>
      </c>
      <c r="Z13" s="33">
        <f>'Aggregated bids'!O10</f>
        <v>5.2999999999999989</v>
      </c>
      <c r="AA13" s="18" t="s">
        <v>3</v>
      </c>
      <c r="AB13" s="9">
        <f>'S 1'!L12</f>
        <v>0</v>
      </c>
      <c r="AC13" s="9">
        <f>'S 2'!L12</f>
        <v>0</v>
      </c>
      <c r="AD13" s="9">
        <f>'S 3'!L12</f>
        <v>0</v>
      </c>
      <c r="AE13" s="9">
        <f>'S 4'!L12</f>
        <v>0</v>
      </c>
      <c r="AF13" s="9">
        <f>'S 5'!L12</f>
        <v>0</v>
      </c>
      <c r="AG13" s="9">
        <f>'S 6'!L12</f>
        <v>0</v>
      </c>
      <c r="AH13" s="9">
        <f>'S 7'!L12</f>
        <v>0</v>
      </c>
      <c r="AI13" s="9">
        <f>'S 8'!L12</f>
        <v>0</v>
      </c>
      <c r="AJ13" s="14">
        <f t="shared" si="3"/>
        <v>0</v>
      </c>
      <c r="AL13" s="17" t="s">
        <v>20</v>
      </c>
      <c r="AM13" s="85">
        <f t="shared" si="4"/>
        <v>0</v>
      </c>
      <c r="AN13" s="85">
        <f t="shared" si="5"/>
        <v>0</v>
      </c>
      <c r="AO13" s="85">
        <f t="shared" si="6"/>
        <v>0</v>
      </c>
      <c r="AP13" s="85">
        <f t="shared" si="7"/>
        <v>0</v>
      </c>
      <c r="AQ13" s="85">
        <f t="shared" si="8"/>
        <v>0</v>
      </c>
      <c r="AR13" s="85">
        <f t="shared" si="9"/>
        <v>0</v>
      </c>
      <c r="AS13" s="85">
        <f t="shared" si="10"/>
        <v>0</v>
      </c>
      <c r="AT13" s="85">
        <f t="shared" si="11"/>
        <v>0</v>
      </c>
      <c r="AU13" s="14">
        <f t="shared" si="12"/>
        <v>0</v>
      </c>
    </row>
    <row r="14" spans="1:47" ht="15.95" customHeight="1" x14ac:dyDescent="0.35">
      <c r="A14" s="17" t="s">
        <v>21</v>
      </c>
      <c r="B14" s="33">
        <f>'Aggregated bids'!C11</f>
        <v>3.42</v>
      </c>
      <c r="C14" s="18" t="s">
        <v>3</v>
      </c>
      <c r="D14" s="9">
        <f>'S 1'!F13</f>
        <v>0</v>
      </c>
      <c r="E14" s="9">
        <f>'S 2'!F13</f>
        <v>0</v>
      </c>
      <c r="F14" s="9">
        <f>'S 3'!F13</f>
        <v>0</v>
      </c>
      <c r="G14" s="9">
        <f>'S 4'!F13</f>
        <v>0</v>
      </c>
      <c r="H14" s="9">
        <f>'S 5'!F13</f>
        <v>0</v>
      </c>
      <c r="I14" s="9">
        <f>'S 6'!F13</f>
        <v>0</v>
      </c>
      <c r="J14" s="9">
        <f>'S 7'!F13</f>
        <v>0</v>
      </c>
      <c r="K14" s="9">
        <f>'S 8'!F13</f>
        <v>0</v>
      </c>
      <c r="L14" s="14">
        <f t="shared" si="0"/>
        <v>0</v>
      </c>
      <c r="M14" s="62"/>
      <c r="N14" s="17" t="s">
        <v>21</v>
      </c>
      <c r="O14" s="85">
        <f t="shared" si="13"/>
        <v>0</v>
      </c>
      <c r="P14" s="85">
        <f t="shared" si="1"/>
        <v>0</v>
      </c>
      <c r="Q14" s="85">
        <f t="shared" si="1"/>
        <v>0</v>
      </c>
      <c r="R14" s="85">
        <f t="shared" si="14"/>
        <v>0</v>
      </c>
      <c r="S14" s="85">
        <f t="shared" si="15"/>
        <v>0</v>
      </c>
      <c r="T14" s="85">
        <f t="shared" si="16"/>
        <v>0</v>
      </c>
      <c r="U14" s="85">
        <f t="shared" si="17"/>
        <v>0</v>
      </c>
      <c r="V14" s="85">
        <f t="shared" si="18"/>
        <v>0</v>
      </c>
      <c r="W14" s="14">
        <f t="shared" si="2"/>
        <v>0</v>
      </c>
      <c r="X14" s="10"/>
      <c r="Y14" s="17" t="s">
        <v>21</v>
      </c>
      <c r="Z14" s="33">
        <f>'Aggregated bids'!O11</f>
        <v>4.6999999999999993</v>
      </c>
      <c r="AA14" s="18" t="s">
        <v>3</v>
      </c>
      <c r="AB14" s="9">
        <f>'S 1'!L13</f>
        <v>0</v>
      </c>
      <c r="AC14" s="9">
        <f>'S 2'!L13</f>
        <v>0</v>
      </c>
      <c r="AD14" s="9">
        <f>'S 3'!L13</f>
        <v>0</v>
      </c>
      <c r="AE14" s="9">
        <f>'S 4'!L13</f>
        <v>0</v>
      </c>
      <c r="AF14" s="9">
        <f>'S 5'!L13</f>
        <v>0</v>
      </c>
      <c r="AG14" s="9">
        <f>'S 6'!L13</f>
        <v>0</v>
      </c>
      <c r="AH14" s="9">
        <f>'S 7'!L13</f>
        <v>0</v>
      </c>
      <c r="AI14" s="9">
        <f>'S 8'!L13</f>
        <v>0</v>
      </c>
      <c r="AJ14" s="14">
        <f t="shared" si="3"/>
        <v>0</v>
      </c>
      <c r="AL14" s="17" t="s">
        <v>21</v>
      </c>
      <c r="AM14" s="85">
        <f t="shared" si="4"/>
        <v>0</v>
      </c>
      <c r="AN14" s="85">
        <f t="shared" si="5"/>
        <v>0</v>
      </c>
      <c r="AO14" s="85">
        <f t="shared" si="6"/>
        <v>0</v>
      </c>
      <c r="AP14" s="85">
        <f t="shared" si="7"/>
        <v>0</v>
      </c>
      <c r="AQ14" s="85">
        <f t="shared" si="8"/>
        <v>0</v>
      </c>
      <c r="AR14" s="85">
        <f t="shared" si="9"/>
        <v>0</v>
      </c>
      <c r="AS14" s="85">
        <f t="shared" si="10"/>
        <v>0</v>
      </c>
      <c r="AT14" s="85">
        <f t="shared" si="11"/>
        <v>0</v>
      </c>
      <c r="AU14" s="14">
        <f t="shared" si="12"/>
        <v>0</v>
      </c>
    </row>
    <row r="15" spans="1:47" ht="15.95" customHeight="1" x14ac:dyDescent="0.35">
      <c r="A15" s="17" t="s">
        <v>22</v>
      </c>
      <c r="B15" s="33">
        <f>'Aggregated bids'!C12</f>
        <v>3.31</v>
      </c>
      <c r="C15" s="18" t="s">
        <v>3</v>
      </c>
      <c r="D15" s="9">
        <f>'S 1'!F14</f>
        <v>0</v>
      </c>
      <c r="E15" s="9">
        <f>'S 2'!F14</f>
        <v>0</v>
      </c>
      <c r="F15" s="9">
        <f>'S 3'!F14</f>
        <v>0</v>
      </c>
      <c r="G15" s="9">
        <f>'S 4'!F14</f>
        <v>0</v>
      </c>
      <c r="H15" s="9">
        <f>'S 5'!F14</f>
        <v>0</v>
      </c>
      <c r="I15" s="9">
        <f>'S 6'!F14</f>
        <v>0</v>
      </c>
      <c r="J15" s="9">
        <f>'S 7'!F14</f>
        <v>0</v>
      </c>
      <c r="K15" s="9">
        <f>'S 8'!F14</f>
        <v>0</v>
      </c>
      <c r="L15" s="14">
        <f t="shared" si="0"/>
        <v>0</v>
      </c>
      <c r="M15" s="62"/>
      <c r="N15" s="17" t="s">
        <v>22</v>
      </c>
      <c r="O15" s="85">
        <f t="shared" si="13"/>
        <v>0</v>
      </c>
      <c r="P15" s="85">
        <f t="shared" si="1"/>
        <v>0</v>
      </c>
      <c r="Q15" s="85">
        <f t="shared" si="1"/>
        <v>0</v>
      </c>
      <c r="R15" s="85">
        <f t="shared" si="14"/>
        <v>0</v>
      </c>
      <c r="S15" s="85">
        <f t="shared" si="15"/>
        <v>0</v>
      </c>
      <c r="T15" s="85">
        <f t="shared" si="16"/>
        <v>0</v>
      </c>
      <c r="U15" s="85">
        <f t="shared" si="17"/>
        <v>0</v>
      </c>
      <c r="V15" s="85">
        <f t="shared" si="18"/>
        <v>0</v>
      </c>
      <c r="W15" s="14">
        <f t="shared" si="2"/>
        <v>0</v>
      </c>
      <c r="X15" s="10"/>
      <c r="Y15" s="17" t="s">
        <v>22</v>
      </c>
      <c r="Z15" s="33">
        <f>'Aggregated bids'!O12</f>
        <v>4.0999999999999996</v>
      </c>
      <c r="AA15" s="18" t="s">
        <v>3</v>
      </c>
      <c r="AB15" s="9">
        <f>'S 1'!L14</f>
        <v>0</v>
      </c>
      <c r="AC15" s="9">
        <f>'S 2'!L14</f>
        <v>0</v>
      </c>
      <c r="AD15" s="9">
        <f>'S 3'!L14</f>
        <v>0</v>
      </c>
      <c r="AE15" s="9">
        <f>'S 4'!L14</f>
        <v>0</v>
      </c>
      <c r="AF15" s="9">
        <f>'S 5'!L14</f>
        <v>0</v>
      </c>
      <c r="AG15" s="9">
        <f>'S 6'!L14</f>
        <v>0</v>
      </c>
      <c r="AH15" s="9">
        <f>'S 7'!L14</f>
        <v>0</v>
      </c>
      <c r="AI15" s="9">
        <f>'S 8'!L14</f>
        <v>0</v>
      </c>
      <c r="AJ15" s="14">
        <f t="shared" si="3"/>
        <v>0</v>
      </c>
      <c r="AL15" s="17" t="s">
        <v>22</v>
      </c>
      <c r="AM15" s="85">
        <f t="shared" si="4"/>
        <v>0</v>
      </c>
      <c r="AN15" s="85">
        <f t="shared" si="5"/>
        <v>0</v>
      </c>
      <c r="AO15" s="85">
        <f t="shared" si="6"/>
        <v>0</v>
      </c>
      <c r="AP15" s="85">
        <f t="shared" si="7"/>
        <v>0</v>
      </c>
      <c r="AQ15" s="85">
        <f t="shared" si="8"/>
        <v>0</v>
      </c>
      <c r="AR15" s="85">
        <f t="shared" si="9"/>
        <v>0</v>
      </c>
      <c r="AS15" s="85">
        <f t="shared" si="10"/>
        <v>0</v>
      </c>
      <c r="AT15" s="85">
        <f t="shared" si="11"/>
        <v>0</v>
      </c>
      <c r="AU15" s="14">
        <f t="shared" si="12"/>
        <v>0</v>
      </c>
    </row>
    <row r="16" spans="1:47" ht="15.95" customHeight="1" x14ac:dyDescent="0.35">
      <c r="A16" s="17" t="s">
        <v>23</v>
      </c>
      <c r="B16" s="33">
        <f>'Aggregated bids'!C13</f>
        <v>3.2</v>
      </c>
      <c r="C16" s="18" t="s">
        <v>3</v>
      </c>
      <c r="D16" s="9">
        <f>'S 1'!F15</f>
        <v>0</v>
      </c>
      <c r="E16" s="9">
        <f>'S 2'!F15</f>
        <v>0</v>
      </c>
      <c r="F16" s="9">
        <f>'S 3'!F15</f>
        <v>0</v>
      </c>
      <c r="G16" s="9">
        <f>'S 4'!F15</f>
        <v>0</v>
      </c>
      <c r="H16" s="9">
        <f>'S 5'!F15</f>
        <v>0</v>
      </c>
      <c r="I16" s="9">
        <f>'S 6'!F15</f>
        <v>0</v>
      </c>
      <c r="J16" s="9">
        <f>'S 7'!F15</f>
        <v>0</v>
      </c>
      <c r="K16" s="9">
        <f>'S 8'!F15</f>
        <v>0</v>
      </c>
      <c r="L16" s="14">
        <f t="shared" si="0"/>
        <v>0</v>
      </c>
      <c r="M16" s="62"/>
      <c r="N16" s="17" t="s">
        <v>23</v>
      </c>
      <c r="O16" s="85">
        <f t="shared" si="13"/>
        <v>0</v>
      </c>
      <c r="P16" s="85">
        <f t="shared" si="1"/>
        <v>0</v>
      </c>
      <c r="Q16" s="85">
        <f t="shared" si="1"/>
        <v>0</v>
      </c>
      <c r="R16" s="85">
        <f t="shared" si="14"/>
        <v>0</v>
      </c>
      <c r="S16" s="85">
        <f t="shared" si="15"/>
        <v>0</v>
      </c>
      <c r="T16" s="85">
        <f t="shared" si="16"/>
        <v>0</v>
      </c>
      <c r="U16" s="85">
        <f t="shared" si="17"/>
        <v>0</v>
      </c>
      <c r="V16" s="85">
        <f t="shared" si="18"/>
        <v>0</v>
      </c>
      <c r="W16" s="14">
        <f t="shared" si="2"/>
        <v>0</v>
      </c>
      <c r="X16" s="10"/>
      <c r="Y16" s="17" t="s">
        <v>23</v>
      </c>
      <c r="Z16" s="33">
        <f>'Aggregated bids'!O13</f>
        <v>3.5</v>
      </c>
      <c r="AA16" s="18" t="s">
        <v>3</v>
      </c>
      <c r="AB16" s="9">
        <f>'S 1'!L15</f>
        <v>0</v>
      </c>
      <c r="AC16" s="9">
        <f>'S 2'!L15</f>
        <v>0</v>
      </c>
      <c r="AD16" s="9">
        <f>'S 3'!L15</f>
        <v>0</v>
      </c>
      <c r="AE16" s="9">
        <f>'S 4'!L15</f>
        <v>0</v>
      </c>
      <c r="AF16" s="9">
        <f>'S 5'!L15</f>
        <v>0</v>
      </c>
      <c r="AG16" s="9">
        <f>'S 6'!L15</f>
        <v>0</v>
      </c>
      <c r="AH16" s="9">
        <f>'S 7'!L15</f>
        <v>0</v>
      </c>
      <c r="AI16" s="9">
        <f>'S 8'!L15</f>
        <v>0</v>
      </c>
      <c r="AJ16" s="14">
        <f t="shared" si="3"/>
        <v>0</v>
      </c>
      <c r="AL16" s="17" t="s">
        <v>23</v>
      </c>
      <c r="AM16" s="85">
        <f t="shared" si="4"/>
        <v>0</v>
      </c>
      <c r="AN16" s="85">
        <f t="shared" si="5"/>
        <v>0</v>
      </c>
      <c r="AO16" s="85">
        <f t="shared" si="6"/>
        <v>0</v>
      </c>
      <c r="AP16" s="85">
        <f t="shared" si="7"/>
        <v>0</v>
      </c>
      <c r="AQ16" s="85">
        <f t="shared" si="8"/>
        <v>0</v>
      </c>
      <c r="AR16" s="85">
        <f t="shared" si="9"/>
        <v>0</v>
      </c>
      <c r="AS16" s="85">
        <f t="shared" si="10"/>
        <v>0</v>
      </c>
      <c r="AT16" s="85">
        <f t="shared" si="11"/>
        <v>0</v>
      </c>
      <c r="AU16" s="14">
        <f t="shared" si="12"/>
        <v>0</v>
      </c>
    </row>
    <row r="17" spans="1:47" ht="15.95" customHeight="1" x14ac:dyDescent="0.25">
      <c r="A17" s="2" t="s">
        <v>106</v>
      </c>
      <c r="E17" s="87" t="str">
        <f>(IF(L16&lt;=L17,A16,IF(L15&lt;=L17,A15,IF(L14&lt;=L17,A14,IF(L13&lt;=L17,A13,IF(L12&lt;=L17,A12,IF(L11&lt;=L17,A11,IF(L10&lt;=L17,A10,IF(L9&lt;=L17,A9,IF(L8&lt;=L17,A8,A7))))))))))</f>
        <v>P0</v>
      </c>
      <c r="I17" s="16" t="s">
        <v>6</v>
      </c>
      <c r="J17" s="13"/>
      <c r="K17" s="13"/>
      <c r="L17" s="15">
        <f>Parameters!C6</f>
        <v>600000</v>
      </c>
      <c r="M17" s="63"/>
      <c r="N17" s="2"/>
      <c r="O17"/>
      <c r="P17"/>
      <c r="Q17"/>
      <c r="R17"/>
      <c r="S17"/>
      <c r="T17" s="16" t="s">
        <v>6</v>
      </c>
      <c r="U17" s="13"/>
      <c r="V17" s="13"/>
      <c r="W17" s="15">
        <f>Parameters!C6</f>
        <v>600000</v>
      </c>
      <c r="X17" s="10"/>
      <c r="Y17" s="2" t="s">
        <v>106</v>
      </c>
      <c r="AC17" s="87" t="str">
        <f>(IF(AJ16&lt;=AJ17,Y16,IF(AJ15&lt;=AJ17,Y15,IF(AJ14&lt;=AJ17,Y14,IF(AJ13&lt;=AJ17,Y13,IF(AJ12&lt;=AJ17,Y12,IF(AJ11&lt;=AJ17,Y11,IF(AJ10&lt;=AJ17,Y10,IF(AJ9&lt;=AJ17,Y9,IF(AJ8&lt;=AJ17,Y8,Y7))))))))))</f>
        <v>P0</v>
      </c>
      <c r="AG17" s="16" t="s">
        <v>6</v>
      </c>
      <c r="AH17" s="13"/>
      <c r="AI17" s="13"/>
      <c r="AJ17" s="15">
        <f>Parameters!G6</f>
        <v>300000</v>
      </c>
      <c r="AL17" s="2"/>
      <c r="AM17"/>
      <c r="AN17"/>
      <c r="AO17"/>
      <c r="AP17"/>
      <c r="AQ17"/>
      <c r="AR17" s="16" t="s">
        <v>6</v>
      </c>
      <c r="AS17" s="13"/>
      <c r="AT17" s="13"/>
      <c r="AU17" s="15">
        <f>Parameters!G6</f>
        <v>300000</v>
      </c>
    </row>
    <row r="18" spans="1:47" x14ac:dyDescent="0.25">
      <c r="N18" s="2"/>
      <c r="O18"/>
      <c r="P18"/>
      <c r="Q18"/>
      <c r="R18"/>
      <c r="S18"/>
      <c r="T18"/>
      <c r="U18"/>
      <c r="V18"/>
      <c r="W18" s="2"/>
      <c r="X18" s="10"/>
      <c r="AL18" s="2"/>
      <c r="AM18"/>
      <c r="AN18"/>
      <c r="AO18"/>
      <c r="AP18"/>
      <c r="AQ18"/>
      <c r="AR18"/>
      <c r="AS18"/>
      <c r="AT18"/>
      <c r="AU18" s="2"/>
    </row>
    <row r="19" spans="1:47" ht="15.95" customHeight="1" x14ac:dyDescent="0.25">
      <c r="A19" s="21" t="s">
        <v>35</v>
      </c>
      <c r="B19" s="22"/>
      <c r="C19" s="23"/>
      <c r="D19" s="7" t="s">
        <v>8</v>
      </c>
      <c r="E19" s="7" t="s">
        <v>9</v>
      </c>
      <c r="F19" s="7" t="s">
        <v>10</v>
      </c>
      <c r="G19" s="7" t="s">
        <v>11</v>
      </c>
      <c r="H19" s="7" t="s">
        <v>12</v>
      </c>
      <c r="I19" s="7" t="s">
        <v>13</v>
      </c>
      <c r="J19" s="7" t="s">
        <v>80</v>
      </c>
      <c r="K19" s="7" t="s">
        <v>81</v>
      </c>
      <c r="L19" s="12" t="s">
        <v>14</v>
      </c>
      <c r="M19" s="61"/>
      <c r="N19" s="21" t="s">
        <v>35</v>
      </c>
      <c r="O19" s="7" t="s">
        <v>8</v>
      </c>
      <c r="P19" s="7" t="s">
        <v>9</v>
      </c>
      <c r="Q19" s="7" t="s">
        <v>10</v>
      </c>
      <c r="R19" s="7" t="s">
        <v>11</v>
      </c>
      <c r="S19" s="7" t="s">
        <v>12</v>
      </c>
      <c r="T19" s="7" t="s">
        <v>13</v>
      </c>
      <c r="U19" s="7" t="s">
        <v>80</v>
      </c>
      <c r="V19" s="7" t="s">
        <v>81</v>
      </c>
      <c r="W19" s="12" t="s">
        <v>14</v>
      </c>
      <c r="X19" s="10"/>
      <c r="Y19" s="21" t="s">
        <v>35</v>
      </c>
      <c r="Z19" s="22"/>
      <c r="AA19" s="23"/>
      <c r="AB19" s="7" t="s">
        <v>8</v>
      </c>
      <c r="AC19" s="7" t="s">
        <v>9</v>
      </c>
      <c r="AD19" s="7" t="s">
        <v>10</v>
      </c>
      <c r="AE19" s="7" t="s">
        <v>11</v>
      </c>
      <c r="AF19" s="7" t="s">
        <v>12</v>
      </c>
      <c r="AG19" s="7" t="s">
        <v>13</v>
      </c>
      <c r="AH19" s="7" t="s">
        <v>80</v>
      </c>
      <c r="AI19" s="7" t="s">
        <v>81</v>
      </c>
      <c r="AJ19" s="12" t="s">
        <v>14</v>
      </c>
      <c r="AL19" s="21" t="s">
        <v>35</v>
      </c>
      <c r="AM19" s="7" t="s">
        <v>8</v>
      </c>
      <c r="AN19" s="7" t="s">
        <v>9</v>
      </c>
      <c r="AO19" s="7" t="s">
        <v>10</v>
      </c>
      <c r="AP19" s="7" t="s">
        <v>11</v>
      </c>
      <c r="AQ19" s="7" t="s">
        <v>12</v>
      </c>
      <c r="AR19" s="7" t="s">
        <v>13</v>
      </c>
      <c r="AS19" s="7" t="s">
        <v>80</v>
      </c>
      <c r="AT19" s="7" t="s">
        <v>81</v>
      </c>
      <c r="AU19" s="12" t="s">
        <v>14</v>
      </c>
    </row>
    <row r="20" spans="1:47" ht="15.95" customHeight="1" x14ac:dyDescent="0.35">
      <c r="A20" s="17" t="s">
        <v>15</v>
      </c>
      <c r="B20" s="33">
        <f>'Aggregated bids'!C17</f>
        <v>2.4000000000000008</v>
      </c>
      <c r="C20" s="18" t="s">
        <v>3</v>
      </c>
      <c r="D20" s="9">
        <f>'S 1'!F17</f>
        <v>0</v>
      </c>
      <c r="E20" s="9">
        <f>'S 2'!F17</f>
        <v>0</v>
      </c>
      <c r="F20" s="9">
        <f>'S 3'!F17</f>
        <v>0</v>
      </c>
      <c r="G20" s="9">
        <f>'S 4'!F17</f>
        <v>0</v>
      </c>
      <c r="H20" s="9">
        <f>'S 5'!F17</f>
        <v>0</v>
      </c>
      <c r="I20" s="9">
        <f>'S 6'!F17</f>
        <v>0</v>
      </c>
      <c r="J20" s="9">
        <f>'S 7'!F17</f>
        <v>0</v>
      </c>
      <c r="K20" s="9">
        <f>'S 8'!F17</f>
        <v>0</v>
      </c>
      <c r="L20" s="64">
        <f t="shared" ref="L20:L29" si="19">SUM(D20:K20)</f>
        <v>0</v>
      </c>
      <c r="M20" s="62"/>
      <c r="N20" s="17" t="s">
        <v>15</v>
      </c>
      <c r="O20" s="85">
        <f>IF($L20&gt;$L$30,D20*$L$30/$L20,D20)</f>
        <v>0</v>
      </c>
      <c r="P20" s="85">
        <f t="shared" ref="P20:V20" si="20">IF($L20&gt;$L$30,E20*$L$30/$L20,E20)</f>
        <v>0</v>
      </c>
      <c r="Q20" s="85">
        <f t="shared" si="20"/>
        <v>0</v>
      </c>
      <c r="R20" s="85">
        <f t="shared" si="20"/>
        <v>0</v>
      </c>
      <c r="S20" s="85">
        <f t="shared" si="20"/>
        <v>0</v>
      </c>
      <c r="T20" s="85">
        <f t="shared" si="20"/>
        <v>0</v>
      </c>
      <c r="U20" s="85">
        <f t="shared" si="20"/>
        <v>0</v>
      </c>
      <c r="V20" s="85">
        <f t="shared" si="20"/>
        <v>0</v>
      </c>
      <c r="W20" s="14">
        <f t="shared" ref="W20:W29" si="21">SUM(O20:V20)</f>
        <v>0</v>
      </c>
      <c r="X20" s="10"/>
      <c r="Y20" s="17" t="s">
        <v>15</v>
      </c>
      <c r="Z20" s="33">
        <f>'Aggregated bids'!O17</f>
        <v>2.5099999999999993</v>
      </c>
      <c r="AA20" s="18" t="s">
        <v>3</v>
      </c>
      <c r="AB20" s="9">
        <f>'S 1'!L17</f>
        <v>0</v>
      </c>
      <c r="AC20" s="9">
        <f>'S 2'!L17</f>
        <v>0</v>
      </c>
      <c r="AD20" s="9">
        <f>'S 3'!L17</f>
        <v>0</v>
      </c>
      <c r="AE20" s="9">
        <f>'S 4'!L17</f>
        <v>0</v>
      </c>
      <c r="AF20" s="9">
        <f>'S 5'!L17</f>
        <v>0</v>
      </c>
      <c r="AG20" s="9">
        <f>'S 6'!L17</f>
        <v>0</v>
      </c>
      <c r="AH20" s="9">
        <f>'S 7'!L17</f>
        <v>0</v>
      </c>
      <c r="AI20" s="9">
        <f>'S 8'!L17</f>
        <v>0</v>
      </c>
      <c r="AJ20" s="64">
        <f t="shared" ref="AJ20:AJ29" si="22">SUM(AB20:AI20)</f>
        <v>0</v>
      </c>
      <c r="AL20" s="17" t="s">
        <v>15</v>
      </c>
      <c r="AM20" s="85">
        <f t="shared" ref="AM20:AM29" si="23">IF($AJ20&gt;$AJ$30,AB20*$AJ$30/$AJ20,AB20)</f>
        <v>0</v>
      </c>
      <c r="AN20" s="85">
        <f t="shared" ref="AN20:AN29" si="24">IF($AJ20&gt;$AJ$30,AC20*$AJ$30/$AJ20,AC20)</f>
        <v>0</v>
      </c>
      <c r="AO20" s="85">
        <f t="shared" ref="AO20:AO29" si="25">IF($AJ20&gt;$AJ$30,AD20*$AJ$30/$AJ20,AD20)</f>
        <v>0</v>
      </c>
      <c r="AP20" s="85">
        <f t="shared" ref="AP20:AP29" si="26">IF($AJ20&gt;$AJ$30,AE20*$AJ$30/$AJ20,AE20)</f>
        <v>0</v>
      </c>
      <c r="AQ20" s="85">
        <f t="shared" ref="AQ20:AQ29" si="27">IF($AJ20&gt;$AJ$30,AF20*$AJ$30/$AJ20,AF20)</f>
        <v>0</v>
      </c>
      <c r="AR20" s="85">
        <f t="shared" ref="AR20:AR29" si="28">IF($AJ20&gt;$AJ$30,AG20*$AJ$30/$AJ20,AG20)</f>
        <v>0</v>
      </c>
      <c r="AS20" s="85">
        <f t="shared" ref="AS20:AS29" si="29">IF($AJ20&gt;$AJ$30,AH20*$AJ$30/$AJ20,AH20)</f>
        <v>0</v>
      </c>
      <c r="AT20" s="85">
        <f t="shared" ref="AT20:AT29" si="30">IF($AJ20&gt;$AJ$30,AI20*$AJ$30/$AJ20,AI20)</f>
        <v>0</v>
      </c>
      <c r="AU20" s="14">
        <f t="shared" ref="AU20:AU29" si="31">SUM(AM20:AT20)</f>
        <v>0</v>
      </c>
    </row>
    <row r="21" spans="1:47" ht="15.95" customHeight="1" x14ac:dyDescent="0.35">
      <c r="A21" s="17" t="s">
        <v>16</v>
      </c>
      <c r="B21" s="33">
        <f>'Aggregated bids'!C18</f>
        <v>2.3000000000000007</v>
      </c>
      <c r="C21" s="18" t="s">
        <v>3</v>
      </c>
      <c r="D21" s="9">
        <f>'S 1'!F18</f>
        <v>0</v>
      </c>
      <c r="E21" s="9">
        <f>'S 2'!F18</f>
        <v>0</v>
      </c>
      <c r="F21" s="9">
        <f>'S 3'!F18</f>
        <v>0</v>
      </c>
      <c r="G21" s="9">
        <f>'S 4'!F18</f>
        <v>0</v>
      </c>
      <c r="H21" s="9">
        <f>'S 5'!F18</f>
        <v>0</v>
      </c>
      <c r="I21" s="9">
        <f>'S 6'!F18</f>
        <v>0</v>
      </c>
      <c r="J21" s="9">
        <f>'S 7'!F18</f>
        <v>0</v>
      </c>
      <c r="K21" s="9">
        <f>'S 8'!F18</f>
        <v>0</v>
      </c>
      <c r="L21" s="14">
        <f t="shared" si="19"/>
        <v>0</v>
      </c>
      <c r="M21" s="62"/>
      <c r="N21" s="17" t="s">
        <v>16</v>
      </c>
      <c r="O21" s="85">
        <f t="shared" ref="O21:O29" si="32">IF($L21&gt;$L$30,D21*$L$30/$L21,D21)</f>
        <v>0</v>
      </c>
      <c r="P21" s="85">
        <f t="shared" ref="P21:P29" si="33">IF($L21&gt;$L$30,E21*$L$30/$L21,E21)</f>
        <v>0</v>
      </c>
      <c r="Q21" s="85">
        <f t="shared" ref="Q21:Q29" si="34">IF($L21&gt;$L$30,F21*$L$30/$L21,F21)</f>
        <v>0</v>
      </c>
      <c r="R21" s="85">
        <f t="shared" ref="R21:R29" si="35">IF($L21&gt;$L$30,G21*$L$30/$L21,G21)</f>
        <v>0</v>
      </c>
      <c r="S21" s="85">
        <f t="shared" ref="S21:S29" si="36">IF($L21&gt;$L$30,H21*$L$30/$L21,H21)</f>
        <v>0</v>
      </c>
      <c r="T21" s="85">
        <f t="shared" ref="T21:T29" si="37">IF($L21&gt;$L$30,I21*$L$30/$L21,I21)</f>
        <v>0</v>
      </c>
      <c r="U21" s="85">
        <f t="shared" ref="U21:U29" si="38">IF($L21&gt;$L$30,J21*$L$30/$L21,J21)</f>
        <v>0</v>
      </c>
      <c r="V21" s="85">
        <f t="shared" ref="V21:V29" si="39">IF($L21&gt;$L$30,K21*$L$30/$L21,K21)</f>
        <v>0</v>
      </c>
      <c r="W21" s="14">
        <f t="shared" si="21"/>
        <v>0</v>
      </c>
      <c r="X21" s="10"/>
      <c r="Y21" s="17" t="s">
        <v>16</v>
      </c>
      <c r="Z21" s="33">
        <f>'Aggregated bids'!O18</f>
        <v>2.4199999999999995</v>
      </c>
      <c r="AA21" s="18" t="s">
        <v>3</v>
      </c>
      <c r="AB21" s="9">
        <f>'S 1'!L18</f>
        <v>0</v>
      </c>
      <c r="AC21" s="9">
        <f>'S 2'!L18</f>
        <v>0</v>
      </c>
      <c r="AD21" s="9">
        <f>'S 3'!L18</f>
        <v>0</v>
      </c>
      <c r="AE21" s="9">
        <f>'S 4'!L18</f>
        <v>0</v>
      </c>
      <c r="AF21" s="9">
        <f>'S 5'!L18</f>
        <v>0</v>
      </c>
      <c r="AG21" s="9">
        <f>'S 6'!L18</f>
        <v>0</v>
      </c>
      <c r="AH21" s="9">
        <f>'S 7'!L18</f>
        <v>0</v>
      </c>
      <c r="AI21" s="9">
        <f>'S 8'!L18</f>
        <v>0</v>
      </c>
      <c r="AJ21" s="14">
        <f t="shared" si="22"/>
        <v>0</v>
      </c>
      <c r="AL21" s="17" t="s">
        <v>16</v>
      </c>
      <c r="AM21" s="85">
        <f t="shared" si="23"/>
        <v>0</v>
      </c>
      <c r="AN21" s="85">
        <f t="shared" si="24"/>
        <v>0</v>
      </c>
      <c r="AO21" s="85">
        <f t="shared" si="25"/>
        <v>0</v>
      </c>
      <c r="AP21" s="85">
        <f t="shared" si="26"/>
        <v>0</v>
      </c>
      <c r="AQ21" s="85">
        <f t="shared" si="27"/>
        <v>0</v>
      </c>
      <c r="AR21" s="85">
        <f t="shared" si="28"/>
        <v>0</v>
      </c>
      <c r="AS21" s="85">
        <f t="shared" si="29"/>
        <v>0</v>
      </c>
      <c r="AT21" s="85">
        <f t="shared" si="30"/>
        <v>0</v>
      </c>
      <c r="AU21" s="14">
        <f t="shared" si="31"/>
        <v>0</v>
      </c>
    </row>
    <row r="22" spans="1:47" ht="15.95" customHeight="1" x14ac:dyDescent="0.35">
      <c r="A22" s="17" t="s">
        <v>59</v>
      </c>
      <c r="B22" s="33">
        <f>'Aggregated bids'!C19</f>
        <v>2.2000000000000006</v>
      </c>
      <c r="C22" s="18" t="s">
        <v>3</v>
      </c>
      <c r="D22" s="9">
        <f>'S 1'!F19</f>
        <v>0</v>
      </c>
      <c r="E22" s="9">
        <f>'S 2'!F19</f>
        <v>0</v>
      </c>
      <c r="F22" s="9">
        <f>'S 3'!F19</f>
        <v>0</v>
      </c>
      <c r="G22" s="9">
        <f>'S 4'!F19</f>
        <v>0</v>
      </c>
      <c r="H22" s="9">
        <f>'S 5'!F19</f>
        <v>0</v>
      </c>
      <c r="I22" s="9">
        <f>'S 6'!F19</f>
        <v>0</v>
      </c>
      <c r="J22" s="9">
        <f>'S 7'!F19</f>
        <v>0</v>
      </c>
      <c r="K22" s="9">
        <f>'S 8'!F19</f>
        <v>0</v>
      </c>
      <c r="L22" s="14">
        <f t="shared" si="19"/>
        <v>0</v>
      </c>
      <c r="M22" s="62"/>
      <c r="N22" s="17" t="s">
        <v>59</v>
      </c>
      <c r="O22" s="85">
        <f t="shared" si="32"/>
        <v>0</v>
      </c>
      <c r="P22" s="85">
        <f t="shared" si="33"/>
        <v>0</v>
      </c>
      <c r="Q22" s="85">
        <f t="shared" si="34"/>
        <v>0</v>
      </c>
      <c r="R22" s="85">
        <f t="shared" si="35"/>
        <v>0</v>
      </c>
      <c r="S22" s="85">
        <f t="shared" si="36"/>
        <v>0</v>
      </c>
      <c r="T22" s="85">
        <f t="shared" si="37"/>
        <v>0</v>
      </c>
      <c r="U22" s="85">
        <f t="shared" si="38"/>
        <v>0</v>
      </c>
      <c r="V22" s="85">
        <f t="shared" si="39"/>
        <v>0</v>
      </c>
      <c r="W22" s="14">
        <f t="shared" si="21"/>
        <v>0</v>
      </c>
      <c r="X22" s="10"/>
      <c r="Y22" s="17" t="s">
        <v>59</v>
      </c>
      <c r="Z22" s="33">
        <f>'Aggregated bids'!O19</f>
        <v>2.3299999999999996</v>
      </c>
      <c r="AA22" s="18" t="s">
        <v>3</v>
      </c>
      <c r="AB22" s="9">
        <f>'S 1'!L19</f>
        <v>0</v>
      </c>
      <c r="AC22" s="9">
        <f>'S 2'!L19</f>
        <v>0</v>
      </c>
      <c r="AD22" s="9">
        <f>'S 3'!L19</f>
        <v>0</v>
      </c>
      <c r="AE22" s="9">
        <f>'S 4'!L19</f>
        <v>0</v>
      </c>
      <c r="AF22" s="9">
        <f>'S 5'!L19</f>
        <v>0</v>
      </c>
      <c r="AG22" s="9">
        <f>'S 6'!L19</f>
        <v>0</v>
      </c>
      <c r="AH22" s="9">
        <f>'S 7'!L19</f>
        <v>0</v>
      </c>
      <c r="AI22" s="9">
        <f>'S 8'!L19</f>
        <v>0</v>
      </c>
      <c r="AJ22" s="14">
        <f t="shared" si="22"/>
        <v>0</v>
      </c>
      <c r="AL22" s="17" t="s">
        <v>59</v>
      </c>
      <c r="AM22" s="85">
        <f t="shared" si="23"/>
        <v>0</v>
      </c>
      <c r="AN22" s="85">
        <f t="shared" si="24"/>
        <v>0</v>
      </c>
      <c r="AO22" s="85">
        <f t="shared" si="25"/>
        <v>0</v>
      </c>
      <c r="AP22" s="85">
        <f t="shared" si="26"/>
        <v>0</v>
      </c>
      <c r="AQ22" s="85">
        <f t="shared" si="27"/>
        <v>0</v>
      </c>
      <c r="AR22" s="85">
        <f t="shared" si="28"/>
        <v>0</v>
      </c>
      <c r="AS22" s="85">
        <f t="shared" si="29"/>
        <v>0</v>
      </c>
      <c r="AT22" s="85">
        <f t="shared" si="30"/>
        <v>0</v>
      </c>
      <c r="AU22" s="14">
        <f t="shared" si="31"/>
        <v>0</v>
      </c>
    </row>
    <row r="23" spans="1:47" ht="15.95" customHeight="1" x14ac:dyDescent="0.35">
      <c r="A23" s="17" t="s">
        <v>17</v>
      </c>
      <c r="B23" s="33">
        <f>'Aggregated bids'!C20</f>
        <v>2.1000000000000005</v>
      </c>
      <c r="C23" s="18" t="s">
        <v>3</v>
      </c>
      <c r="D23" s="9">
        <f>'S 1'!F20</f>
        <v>0</v>
      </c>
      <c r="E23" s="9">
        <f>'S 2'!F20</f>
        <v>0</v>
      </c>
      <c r="F23" s="9">
        <f>'S 3'!F20</f>
        <v>0</v>
      </c>
      <c r="G23" s="9">
        <f>'S 4'!F20</f>
        <v>0</v>
      </c>
      <c r="H23" s="9">
        <f>'S 5'!F20</f>
        <v>0</v>
      </c>
      <c r="I23" s="9">
        <f>'S 6'!F20</f>
        <v>0</v>
      </c>
      <c r="J23" s="9">
        <f>'S 7'!F20</f>
        <v>0</v>
      </c>
      <c r="K23" s="9">
        <f>'S 8'!F20</f>
        <v>0</v>
      </c>
      <c r="L23" s="14">
        <f t="shared" si="19"/>
        <v>0</v>
      </c>
      <c r="M23" s="62"/>
      <c r="N23" s="17" t="s">
        <v>17</v>
      </c>
      <c r="O23" s="85">
        <f t="shared" si="32"/>
        <v>0</v>
      </c>
      <c r="P23" s="85">
        <f t="shared" si="33"/>
        <v>0</v>
      </c>
      <c r="Q23" s="85">
        <f t="shared" si="34"/>
        <v>0</v>
      </c>
      <c r="R23" s="85">
        <f t="shared" si="35"/>
        <v>0</v>
      </c>
      <c r="S23" s="85">
        <f t="shared" si="36"/>
        <v>0</v>
      </c>
      <c r="T23" s="85">
        <f t="shared" si="37"/>
        <v>0</v>
      </c>
      <c r="U23" s="85">
        <f t="shared" si="38"/>
        <v>0</v>
      </c>
      <c r="V23" s="85">
        <f t="shared" si="39"/>
        <v>0</v>
      </c>
      <c r="W23" s="14">
        <f t="shared" si="21"/>
        <v>0</v>
      </c>
      <c r="X23" s="10"/>
      <c r="Y23" s="17" t="s">
        <v>17</v>
      </c>
      <c r="Z23" s="33">
        <f>'Aggregated bids'!O20</f>
        <v>2.2399999999999998</v>
      </c>
      <c r="AA23" s="18" t="s">
        <v>3</v>
      </c>
      <c r="AB23" s="9">
        <f>'S 1'!L20</f>
        <v>0</v>
      </c>
      <c r="AC23" s="9">
        <f>'S 2'!L20</f>
        <v>0</v>
      </c>
      <c r="AD23" s="9">
        <f>'S 3'!L20</f>
        <v>0</v>
      </c>
      <c r="AE23" s="9">
        <f>'S 4'!L20</f>
        <v>0</v>
      </c>
      <c r="AF23" s="9">
        <f>'S 5'!L20</f>
        <v>0</v>
      </c>
      <c r="AG23" s="9">
        <f>'S 6'!L20</f>
        <v>0</v>
      </c>
      <c r="AH23" s="9">
        <f>'S 7'!L20</f>
        <v>0</v>
      </c>
      <c r="AI23" s="9">
        <f>'S 8'!L20</f>
        <v>0</v>
      </c>
      <c r="AJ23" s="14">
        <f t="shared" si="22"/>
        <v>0</v>
      </c>
      <c r="AL23" s="17" t="s">
        <v>17</v>
      </c>
      <c r="AM23" s="85">
        <f t="shared" si="23"/>
        <v>0</v>
      </c>
      <c r="AN23" s="85">
        <f t="shared" si="24"/>
        <v>0</v>
      </c>
      <c r="AO23" s="85">
        <f t="shared" si="25"/>
        <v>0</v>
      </c>
      <c r="AP23" s="85">
        <f t="shared" si="26"/>
        <v>0</v>
      </c>
      <c r="AQ23" s="85">
        <f t="shared" si="27"/>
        <v>0</v>
      </c>
      <c r="AR23" s="85">
        <f t="shared" si="28"/>
        <v>0</v>
      </c>
      <c r="AS23" s="85">
        <f t="shared" si="29"/>
        <v>0</v>
      </c>
      <c r="AT23" s="85">
        <f t="shared" si="30"/>
        <v>0</v>
      </c>
      <c r="AU23" s="14">
        <f t="shared" si="31"/>
        <v>0</v>
      </c>
    </row>
    <row r="24" spans="1:47" ht="15.95" customHeight="1" x14ac:dyDescent="0.35">
      <c r="A24" s="17" t="s">
        <v>18</v>
      </c>
      <c r="B24" s="33">
        <f>'Aggregated bids'!C21</f>
        <v>2.0000000000000004</v>
      </c>
      <c r="C24" s="18" t="s">
        <v>3</v>
      </c>
      <c r="D24" s="9">
        <f>'S 1'!F21</f>
        <v>0</v>
      </c>
      <c r="E24" s="9">
        <f>'S 2'!F21</f>
        <v>0</v>
      </c>
      <c r="F24" s="9">
        <f>'S 3'!F21</f>
        <v>0</v>
      </c>
      <c r="G24" s="9">
        <f>'S 4'!F21</f>
        <v>0</v>
      </c>
      <c r="H24" s="9">
        <f>'S 5'!F21</f>
        <v>0</v>
      </c>
      <c r="I24" s="9">
        <f>'S 6'!F21</f>
        <v>0</v>
      </c>
      <c r="J24" s="9">
        <f>'S 7'!F21</f>
        <v>0</v>
      </c>
      <c r="K24" s="9">
        <f>'S 8'!F21</f>
        <v>0</v>
      </c>
      <c r="L24" s="14">
        <f t="shared" si="19"/>
        <v>0</v>
      </c>
      <c r="M24" s="62"/>
      <c r="N24" s="17" t="s">
        <v>18</v>
      </c>
      <c r="O24" s="85">
        <f t="shared" si="32"/>
        <v>0</v>
      </c>
      <c r="P24" s="85">
        <f t="shared" si="33"/>
        <v>0</v>
      </c>
      <c r="Q24" s="85">
        <f t="shared" si="34"/>
        <v>0</v>
      </c>
      <c r="R24" s="85">
        <f t="shared" si="35"/>
        <v>0</v>
      </c>
      <c r="S24" s="85">
        <f t="shared" si="36"/>
        <v>0</v>
      </c>
      <c r="T24" s="85">
        <f t="shared" si="37"/>
        <v>0</v>
      </c>
      <c r="U24" s="85">
        <f t="shared" si="38"/>
        <v>0</v>
      </c>
      <c r="V24" s="85">
        <f t="shared" si="39"/>
        <v>0</v>
      </c>
      <c r="W24" s="14">
        <f t="shared" si="21"/>
        <v>0</v>
      </c>
      <c r="X24" s="10"/>
      <c r="Y24" s="17" t="s">
        <v>18</v>
      </c>
      <c r="Z24" s="33">
        <f>'Aggregated bids'!O21</f>
        <v>2.15</v>
      </c>
      <c r="AA24" s="18" t="s">
        <v>3</v>
      </c>
      <c r="AB24" s="9">
        <f>'S 1'!L21</f>
        <v>0</v>
      </c>
      <c r="AC24" s="9">
        <f>'S 2'!L21</f>
        <v>0</v>
      </c>
      <c r="AD24" s="9">
        <f>'S 3'!L21</f>
        <v>0</v>
      </c>
      <c r="AE24" s="9">
        <f>'S 4'!L21</f>
        <v>0</v>
      </c>
      <c r="AF24" s="9">
        <f>'S 5'!L21</f>
        <v>0</v>
      </c>
      <c r="AG24" s="9">
        <f>'S 6'!L21</f>
        <v>0</v>
      </c>
      <c r="AH24" s="9">
        <f>'S 7'!L21</f>
        <v>0</v>
      </c>
      <c r="AI24" s="9">
        <f>'S 8'!L21</f>
        <v>0</v>
      </c>
      <c r="AJ24" s="14">
        <f t="shared" si="22"/>
        <v>0</v>
      </c>
      <c r="AL24" s="17" t="s">
        <v>18</v>
      </c>
      <c r="AM24" s="85">
        <f t="shared" si="23"/>
        <v>0</v>
      </c>
      <c r="AN24" s="85">
        <f t="shared" si="24"/>
        <v>0</v>
      </c>
      <c r="AO24" s="85">
        <f t="shared" si="25"/>
        <v>0</v>
      </c>
      <c r="AP24" s="85">
        <f t="shared" si="26"/>
        <v>0</v>
      </c>
      <c r="AQ24" s="85">
        <f t="shared" si="27"/>
        <v>0</v>
      </c>
      <c r="AR24" s="85">
        <f t="shared" si="28"/>
        <v>0</v>
      </c>
      <c r="AS24" s="85">
        <f t="shared" si="29"/>
        <v>0</v>
      </c>
      <c r="AT24" s="85">
        <f t="shared" si="30"/>
        <v>0</v>
      </c>
      <c r="AU24" s="14">
        <f t="shared" si="31"/>
        <v>0</v>
      </c>
    </row>
    <row r="25" spans="1:47" ht="15.95" customHeight="1" x14ac:dyDescent="0.35">
      <c r="A25" s="17" t="s">
        <v>19</v>
      </c>
      <c r="B25" s="33">
        <f>'Aggregated bids'!C22</f>
        <v>1.9000000000000004</v>
      </c>
      <c r="C25" s="18" t="s">
        <v>3</v>
      </c>
      <c r="D25" s="9">
        <f>'S 1'!F22</f>
        <v>0</v>
      </c>
      <c r="E25" s="9">
        <f>'S 2'!F22</f>
        <v>0</v>
      </c>
      <c r="F25" s="9">
        <f>'S 3'!F22</f>
        <v>0</v>
      </c>
      <c r="G25" s="9">
        <f>'S 4'!F22</f>
        <v>0</v>
      </c>
      <c r="H25" s="9">
        <f>'S 5'!F22</f>
        <v>0</v>
      </c>
      <c r="I25" s="9">
        <f>'S 6'!F22</f>
        <v>0</v>
      </c>
      <c r="J25" s="9">
        <f>'S 7'!F22</f>
        <v>0</v>
      </c>
      <c r="K25" s="9">
        <f>'S 8'!F22</f>
        <v>0</v>
      </c>
      <c r="L25" s="14">
        <f t="shared" si="19"/>
        <v>0</v>
      </c>
      <c r="M25" s="62"/>
      <c r="N25" s="17" t="s">
        <v>19</v>
      </c>
      <c r="O25" s="85">
        <f t="shared" si="32"/>
        <v>0</v>
      </c>
      <c r="P25" s="85">
        <f t="shared" si="33"/>
        <v>0</v>
      </c>
      <c r="Q25" s="85">
        <f t="shared" si="34"/>
        <v>0</v>
      </c>
      <c r="R25" s="85">
        <f t="shared" si="35"/>
        <v>0</v>
      </c>
      <c r="S25" s="85">
        <f t="shared" si="36"/>
        <v>0</v>
      </c>
      <c r="T25" s="85">
        <f t="shared" si="37"/>
        <v>0</v>
      </c>
      <c r="U25" s="85">
        <f t="shared" si="38"/>
        <v>0</v>
      </c>
      <c r="V25" s="85">
        <f t="shared" si="39"/>
        <v>0</v>
      </c>
      <c r="W25" s="14">
        <f t="shared" si="21"/>
        <v>0</v>
      </c>
      <c r="X25" s="10"/>
      <c r="Y25" s="17" t="s">
        <v>19</v>
      </c>
      <c r="Z25" s="33">
        <f>'Aggregated bids'!O22</f>
        <v>2.06</v>
      </c>
      <c r="AA25" s="18" t="s">
        <v>3</v>
      </c>
      <c r="AB25" s="9">
        <f>'S 1'!L22</f>
        <v>0</v>
      </c>
      <c r="AC25" s="9">
        <f>'S 2'!L22</f>
        <v>0</v>
      </c>
      <c r="AD25" s="9">
        <f>'S 3'!L22</f>
        <v>0</v>
      </c>
      <c r="AE25" s="9">
        <f>'S 4'!L22</f>
        <v>0</v>
      </c>
      <c r="AF25" s="9">
        <f>'S 5'!L22</f>
        <v>0</v>
      </c>
      <c r="AG25" s="9">
        <f>'S 6'!L22</f>
        <v>0</v>
      </c>
      <c r="AH25" s="9">
        <f>'S 7'!L22</f>
        <v>0</v>
      </c>
      <c r="AI25" s="9">
        <f>'S 8'!L22</f>
        <v>0</v>
      </c>
      <c r="AJ25" s="14">
        <f t="shared" si="22"/>
        <v>0</v>
      </c>
      <c r="AL25" s="17" t="s">
        <v>19</v>
      </c>
      <c r="AM25" s="85">
        <f t="shared" si="23"/>
        <v>0</v>
      </c>
      <c r="AN25" s="85">
        <f t="shared" si="24"/>
        <v>0</v>
      </c>
      <c r="AO25" s="85">
        <f t="shared" si="25"/>
        <v>0</v>
      </c>
      <c r="AP25" s="85">
        <f t="shared" si="26"/>
        <v>0</v>
      </c>
      <c r="AQ25" s="85">
        <f t="shared" si="27"/>
        <v>0</v>
      </c>
      <c r="AR25" s="85">
        <f t="shared" si="28"/>
        <v>0</v>
      </c>
      <c r="AS25" s="85">
        <f t="shared" si="29"/>
        <v>0</v>
      </c>
      <c r="AT25" s="85">
        <f t="shared" si="30"/>
        <v>0</v>
      </c>
      <c r="AU25" s="14">
        <f t="shared" si="31"/>
        <v>0</v>
      </c>
    </row>
    <row r="26" spans="1:47" ht="15.95" customHeight="1" x14ac:dyDescent="0.35">
      <c r="A26" s="17" t="s">
        <v>20</v>
      </c>
      <c r="B26" s="33">
        <f>'Aggregated bids'!C23</f>
        <v>1.8000000000000003</v>
      </c>
      <c r="C26" s="18" t="s">
        <v>3</v>
      </c>
      <c r="D26" s="9">
        <f>'S 1'!F23</f>
        <v>0</v>
      </c>
      <c r="E26" s="9">
        <f>'S 2'!F23</f>
        <v>0</v>
      </c>
      <c r="F26" s="9">
        <f>'S 3'!F23</f>
        <v>0</v>
      </c>
      <c r="G26" s="9">
        <f>'S 4'!F23</f>
        <v>0</v>
      </c>
      <c r="H26" s="9">
        <f>'S 5'!F23</f>
        <v>0</v>
      </c>
      <c r="I26" s="9">
        <f>'S 6'!F23</f>
        <v>0</v>
      </c>
      <c r="J26" s="9">
        <f>'S 7'!F23</f>
        <v>0</v>
      </c>
      <c r="K26" s="9">
        <f>'S 8'!F23</f>
        <v>0</v>
      </c>
      <c r="L26" s="14">
        <f t="shared" si="19"/>
        <v>0</v>
      </c>
      <c r="M26" s="62"/>
      <c r="N26" s="17" t="s">
        <v>20</v>
      </c>
      <c r="O26" s="85">
        <f t="shared" si="32"/>
        <v>0</v>
      </c>
      <c r="P26" s="85">
        <f t="shared" si="33"/>
        <v>0</v>
      </c>
      <c r="Q26" s="85">
        <f t="shared" si="34"/>
        <v>0</v>
      </c>
      <c r="R26" s="85">
        <f t="shared" si="35"/>
        <v>0</v>
      </c>
      <c r="S26" s="85">
        <f t="shared" si="36"/>
        <v>0</v>
      </c>
      <c r="T26" s="85">
        <f t="shared" si="37"/>
        <v>0</v>
      </c>
      <c r="U26" s="85">
        <f t="shared" si="38"/>
        <v>0</v>
      </c>
      <c r="V26" s="85">
        <f t="shared" si="39"/>
        <v>0</v>
      </c>
      <c r="W26" s="14">
        <f t="shared" si="21"/>
        <v>0</v>
      </c>
      <c r="X26" s="10"/>
      <c r="Y26" s="17" t="s">
        <v>20</v>
      </c>
      <c r="Z26" s="33">
        <f>'Aggregated bids'!O23</f>
        <v>1.9700000000000002</v>
      </c>
      <c r="AA26" s="18" t="s">
        <v>3</v>
      </c>
      <c r="AB26" s="9">
        <f>'S 1'!L23</f>
        <v>0</v>
      </c>
      <c r="AC26" s="9">
        <f>'S 2'!L23</f>
        <v>0</v>
      </c>
      <c r="AD26" s="9">
        <f>'S 3'!L23</f>
        <v>0</v>
      </c>
      <c r="AE26" s="9">
        <f>'S 4'!L23</f>
        <v>0</v>
      </c>
      <c r="AF26" s="9">
        <f>'S 5'!L23</f>
        <v>0</v>
      </c>
      <c r="AG26" s="9">
        <f>'S 6'!L23</f>
        <v>0</v>
      </c>
      <c r="AH26" s="9">
        <f>'S 7'!L23</f>
        <v>0</v>
      </c>
      <c r="AI26" s="9">
        <f>'S 8'!L23</f>
        <v>0</v>
      </c>
      <c r="AJ26" s="14">
        <f t="shared" si="22"/>
        <v>0</v>
      </c>
      <c r="AL26" s="17" t="s">
        <v>20</v>
      </c>
      <c r="AM26" s="85">
        <f t="shared" si="23"/>
        <v>0</v>
      </c>
      <c r="AN26" s="85">
        <f t="shared" si="24"/>
        <v>0</v>
      </c>
      <c r="AO26" s="85">
        <f t="shared" si="25"/>
        <v>0</v>
      </c>
      <c r="AP26" s="85">
        <f t="shared" si="26"/>
        <v>0</v>
      </c>
      <c r="AQ26" s="85">
        <f t="shared" si="27"/>
        <v>0</v>
      </c>
      <c r="AR26" s="85">
        <f t="shared" si="28"/>
        <v>0</v>
      </c>
      <c r="AS26" s="85">
        <f t="shared" si="29"/>
        <v>0</v>
      </c>
      <c r="AT26" s="85">
        <f t="shared" si="30"/>
        <v>0</v>
      </c>
      <c r="AU26" s="14">
        <f t="shared" si="31"/>
        <v>0</v>
      </c>
    </row>
    <row r="27" spans="1:47" ht="15.95" customHeight="1" x14ac:dyDescent="0.35">
      <c r="A27" s="17" t="s">
        <v>21</v>
      </c>
      <c r="B27" s="33">
        <f>'Aggregated bids'!C24</f>
        <v>1.7000000000000002</v>
      </c>
      <c r="C27" s="18" t="s">
        <v>3</v>
      </c>
      <c r="D27" s="9">
        <f>'S 1'!F24</f>
        <v>0</v>
      </c>
      <c r="E27" s="9">
        <f>'S 2'!F24</f>
        <v>0</v>
      </c>
      <c r="F27" s="9">
        <f>'S 3'!F24</f>
        <v>0</v>
      </c>
      <c r="G27" s="9">
        <f>'S 4'!F24</f>
        <v>0</v>
      </c>
      <c r="H27" s="9">
        <f>'S 5'!F24</f>
        <v>0</v>
      </c>
      <c r="I27" s="9">
        <f>'S 6'!F24</f>
        <v>0</v>
      </c>
      <c r="J27" s="9">
        <f>'S 7'!F24</f>
        <v>0</v>
      </c>
      <c r="K27" s="9">
        <f>'S 8'!F24</f>
        <v>0</v>
      </c>
      <c r="L27" s="14">
        <f t="shared" si="19"/>
        <v>0</v>
      </c>
      <c r="M27" s="62"/>
      <c r="N27" s="17" t="s">
        <v>21</v>
      </c>
      <c r="O27" s="85">
        <f t="shared" si="32"/>
        <v>0</v>
      </c>
      <c r="P27" s="85">
        <f t="shared" si="33"/>
        <v>0</v>
      </c>
      <c r="Q27" s="85">
        <f t="shared" si="34"/>
        <v>0</v>
      </c>
      <c r="R27" s="85">
        <f t="shared" si="35"/>
        <v>0</v>
      </c>
      <c r="S27" s="85">
        <f t="shared" si="36"/>
        <v>0</v>
      </c>
      <c r="T27" s="85">
        <f t="shared" si="37"/>
        <v>0</v>
      </c>
      <c r="U27" s="85">
        <f t="shared" si="38"/>
        <v>0</v>
      </c>
      <c r="V27" s="85">
        <f t="shared" si="39"/>
        <v>0</v>
      </c>
      <c r="W27" s="14">
        <f t="shared" si="21"/>
        <v>0</v>
      </c>
      <c r="X27" s="10"/>
      <c r="Y27" s="17" t="s">
        <v>21</v>
      </c>
      <c r="Z27" s="33">
        <f>'Aggregated bids'!O24</f>
        <v>1.8800000000000001</v>
      </c>
      <c r="AA27" s="18" t="s">
        <v>3</v>
      </c>
      <c r="AB27" s="9">
        <f>'S 1'!L24</f>
        <v>0</v>
      </c>
      <c r="AC27" s="9">
        <f>'S 2'!L24</f>
        <v>0</v>
      </c>
      <c r="AD27" s="9">
        <f>'S 3'!L24</f>
        <v>0</v>
      </c>
      <c r="AE27" s="9">
        <f>'S 4'!L24</f>
        <v>0</v>
      </c>
      <c r="AF27" s="9">
        <f>'S 5'!L24</f>
        <v>0</v>
      </c>
      <c r="AG27" s="9">
        <f>'S 6'!L24</f>
        <v>0</v>
      </c>
      <c r="AH27" s="9">
        <f>'S 7'!L24</f>
        <v>0</v>
      </c>
      <c r="AI27" s="9">
        <f>'S 8'!L24</f>
        <v>0</v>
      </c>
      <c r="AJ27" s="14">
        <f t="shared" si="22"/>
        <v>0</v>
      </c>
      <c r="AL27" s="17" t="s">
        <v>21</v>
      </c>
      <c r="AM27" s="85">
        <f t="shared" si="23"/>
        <v>0</v>
      </c>
      <c r="AN27" s="85">
        <f t="shared" si="24"/>
        <v>0</v>
      </c>
      <c r="AO27" s="85">
        <f t="shared" si="25"/>
        <v>0</v>
      </c>
      <c r="AP27" s="85">
        <f t="shared" si="26"/>
        <v>0</v>
      </c>
      <c r="AQ27" s="85">
        <f t="shared" si="27"/>
        <v>0</v>
      </c>
      <c r="AR27" s="85">
        <f t="shared" si="28"/>
        <v>0</v>
      </c>
      <c r="AS27" s="85">
        <f t="shared" si="29"/>
        <v>0</v>
      </c>
      <c r="AT27" s="85">
        <f t="shared" si="30"/>
        <v>0</v>
      </c>
      <c r="AU27" s="14">
        <f t="shared" si="31"/>
        <v>0</v>
      </c>
    </row>
    <row r="28" spans="1:47" ht="15.95" customHeight="1" x14ac:dyDescent="0.35">
      <c r="A28" s="17" t="s">
        <v>22</v>
      </c>
      <c r="B28" s="33">
        <f>'Aggregated bids'!C25</f>
        <v>1.6</v>
      </c>
      <c r="C28" s="18" t="s">
        <v>3</v>
      </c>
      <c r="D28" s="9">
        <f>'S 1'!F25</f>
        <v>0</v>
      </c>
      <c r="E28" s="9">
        <f>'S 2'!F25</f>
        <v>0</v>
      </c>
      <c r="F28" s="9">
        <f>'S 3'!F25</f>
        <v>0</v>
      </c>
      <c r="G28" s="9">
        <f>'S 4'!F25</f>
        <v>0</v>
      </c>
      <c r="H28" s="9">
        <f>'S 5'!F25</f>
        <v>0</v>
      </c>
      <c r="I28" s="9">
        <f>'S 6'!F25</f>
        <v>0</v>
      </c>
      <c r="J28" s="9">
        <f>'S 7'!F25</f>
        <v>0</v>
      </c>
      <c r="K28" s="9">
        <f>'S 8'!F25</f>
        <v>0</v>
      </c>
      <c r="L28" s="14">
        <f t="shared" si="19"/>
        <v>0</v>
      </c>
      <c r="M28" s="62"/>
      <c r="N28" s="17" t="s">
        <v>22</v>
      </c>
      <c r="O28" s="85">
        <f t="shared" si="32"/>
        <v>0</v>
      </c>
      <c r="P28" s="85">
        <f t="shared" si="33"/>
        <v>0</v>
      </c>
      <c r="Q28" s="85">
        <f t="shared" si="34"/>
        <v>0</v>
      </c>
      <c r="R28" s="85">
        <f t="shared" si="35"/>
        <v>0</v>
      </c>
      <c r="S28" s="85">
        <f t="shared" si="36"/>
        <v>0</v>
      </c>
      <c r="T28" s="85">
        <f t="shared" si="37"/>
        <v>0</v>
      </c>
      <c r="U28" s="85">
        <f t="shared" si="38"/>
        <v>0</v>
      </c>
      <c r="V28" s="85">
        <f t="shared" si="39"/>
        <v>0</v>
      </c>
      <c r="W28" s="14">
        <f t="shared" si="21"/>
        <v>0</v>
      </c>
      <c r="X28" s="10"/>
      <c r="Y28" s="17" t="s">
        <v>22</v>
      </c>
      <c r="Z28" s="33">
        <f>'Aggregated bids'!O25</f>
        <v>1.79</v>
      </c>
      <c r="AA28" s="18" t="s">
        <v>3</v>
      </c>
      <c r="AB28" s="9">
        <f>'S 1'!L25</f>
        <v>0</v>
      </c>
      <c r="AC28" s="9">
        <f>'S 2'!L25</f>
        <v>0</v>
      </c>
      <c r="AD28" s="9">
        <f>'S 3'!L25</f>
        <v>0</v>
      </c>
      <c r="AE28" s="9">
        <f>'S 4'!L25</f>
        <v>0</v>
      </c>
      <c r="AF28" s="9">
        <f>'S 5'!L25</f>
        <v>0</v>
      </c>
      <c r="AG28" s="9">
        <f>'S 6'!L25</f>
        <v>0</v>
      </c>
      <c r="AH28" s="9">
        <f>'S 7'!L25</f>
        <v>0</v>
      </c>
      <c r="AI28" s="9">
        <f>'S 8'!L25</f>
        <v>0</v>
      </c>
      <c r="AJ28" s="14">
        <f t="shared" si="22"/>
        <v>0</v>
      </c>
      <c r="AL28" s="17" t="s">
        <v>22</v>
      </c>
      <c r="AM28" s="85">
        <f t="shared" si="23"/>
        <v>0</v>
      </c>
      <c r="AN28" s="85">
        <f t="shared" si="24"/>
        <v>0</v>
      </c>
      <c r="AO28" s="85">
        <f t="shared" si="25"/>
        <v>0</v>
      </c>
      <c r="AP28" s="85">
        <f t="shared" si="26"/>
        <v>0</v>
      </c>
      <c r="AQ28" s="85">
        <f t="shared" si="27"/>
        <v>0</v>
      </c>
      <c r="AR28" s="85">
        <f t="shared" si="28"/>
        <v>0</v>
      </c>
      <c r="AS28" s="85">
        <f t="shared" si="29"/>
        <v>0</v>
      </c>
      <c r="AT28" s="85">
        <f t="shared" si="30"/>
        <v>0</v>
      </c>
      <c r="AU28" s="14">
        <f t="shared" si="31"/>
        <v>0</v>
      </c>
    </row>
    <row r="29" spans="1:47" ht="15.95" customHeight="1" x14ac:dyDescent="0.35">
      <c r="A29" s="17" t="s">
        <v>23</v>
      </c>
      <c r="B29" s="33">
        <f>'Aggregated bids'!C26</f>
        <v>1.5</v>
      </c>
      <c r="C29" s="18" t="s">
        <v>3</v>
      </c>
      <c r="D29" s="9">
        <f>'S 1'!F26</f>
        <v>0</v>
      </c>
      <c r="E29" s="9">
        <f>'S 2'!F26</f>
        <v>0</v>
      </c>
      <c r="F29" s="9">
        <f>'S 3'!F26</f>
        <v>0</v>
      </c>
      <c r="G29" s="9">
        <f>'S 4'!F26</f>
        <v>0</v>
      </c>
      <c r="H29" s="9">
        <f>'S 5'!F26</f>
        <v>0</v>
      </c>
      <c r="I29" s="9">
        <f>'S 6'!F26</f>
        <v>0</v>
      </c>
      <c r="J29" s="9">
        <f>'S 7'!F26</f>
        <v>0</v>
      </c>
      <c r="K29" s="9">
        <f>'S 8'!F26</f>
        <v>0</v>
      </c>
      <c r="L29" s="14">
        <f t="shared" si="19"/>
        <v>0</v>
      </c>
      <c r="M29" s="62"/>
      <c r="N29" s="17" t="s">
        <v>23</v>
      </c>
      <c r="O29" s="85">
        <f t="shared" si="32"/>
        <v>0</v>
      </c>
      <c r="P29" s="85">
        <f t="shared" si="33"/>
        <v>0</v>
      </c>
      <c r="Q29" s="85">
        <f t="shared" si="34"/>
        <v>0</v>
      </c>
      <c r="R29" s="85">
        <f t="shared" si="35"/>
        <v>0</v>
      </c>
      <c r="S29" s="85">
        <f t="shared" si="36"/>
        <v>0</v>
      </c>
      <c r="T29" s="85">
        <f t="shared" si="37"/>
        <v>0</v>
      </c>
      <c r="U29" s="85">
        <f t="shared" si="38"/>
        <v>0</v>
      </c>
      <c r="V29" s="85">
        <f t="shared" si="39"/>
        <v>0</v>
      </c>
      <c r="W29" s="14">
        <f t="shared" si="21"/>
        <v>0</v>
      </c>
      <c r="X29" s="10"/>
      <c r="Y29" s="17" t="s">
        <v>23</v>
      </c>
      <c r="Z29" s="33">
        <f>'Aggregated bids'!O26</f>
        <v>1.7</v>
      </c>
      <c r="AA29" s="18" t="s">
        <v>3</v>
      </c>
      <c r="AB29" s="9">
        <f>'S 1'!L26</f>
        <v>0</v>
      </c>
      <c r="AC29" s="9">
        <f>'S 2'!L26</f>
        <v>0</v>
      </c>
      <c r="AD29" s="9">
        <f>'S 3'!L26</f>
        <v>0</v>
      </c>
      <c r="AE29" s="9">
        <f>'S 4'!L26</f>
        <v>0</v>
      </c>
      <c r="AF29" s="9">
        <f>'S 5'!L26</f>
        <v>0</v>
      </c>
      <c r="AG29" s="9">
        <f>'S 6'!L26</f>
        <v>0</v>
      </c>
      <c r="AH29" s="9">
        <f>'S 7'!L26</f>
        <v>0</v>
      </c>
      <c r="AI29" s="9">
        <f>'S 8'!L26</f>
        <v>0</v>
      </c>
      <c r="AJ29" s="14">
        <f t="shared" si="22"/>
        <v>0</v>
      </c>
      <c r="AL29" s="17" t="s">
        <v>23</v>
      </c>
      <c r="AM29" s="85">
        <f t="shared" si="23"/>
        <v>0</v>
      </c>
      <c r="AN29" s="85">
        <f t="shared" si="24"/>
        <v>0</v>
      </c>
      <c r="AO29" s="85">
        <f t="shared" si="25"/>
        <v>0</v>
      </c>
      <c r="AP29" s="85">
        <f t="shared" si="26"/>
        <v>0</v>
      </c>
      <c r="AQ29" s="85">
        <f t="shared" si="27"/>
        <v>0</v>
      </c>
      <c r="AR29" s="85">
        <f t="shared" si="28"/>
        <v>0</v>
      </c>
      <c r="AS29" s="85">
        <f t="shared" si="29"/>
        <v>0</v>
      </c>
      <c r="AT29" s="85">
        <f t="shared" si="30"/>
        <v>0</v>
      </c>
      <c r="AU29" s="14">
        <f t="shared" si="31"/>
        <v>0</v>
      </c>
    </row>
    <row r="30" spans="1:47" ht="15.95" customHeight="1" x14ac:dyDescent="0.25">
      <c r="A30" s="2" t="s">
        <v>106</v>
      </c>
      <c r="E30" s="87" t="str">
        <f>(IF(L29&lt;=L30,A29,IF(L28&lt;=L30,A28,IF(L27&lt;=L30,A27,IF(L26&lt;=L30,A26,IF(L25&lt;=L30,A25,IF(L24&lt;=L30,A24,IF(L23&lt;=L30,A23,IF(L22&lt;=L30,A22,IF(L21&lt;=L30,A21,A20))))))))))</f>
        <v>P0</v>
      </c>
      <c r="I30" s="16" t="s">
        <v>6</v>
      </c>
      <c r="J30" s="13"/>
      <c r="K30" s="13"/>
      <c r="L30" s="15">
        <f>Parameters!C11</f>
        <v>800000</v>
      </c>
      <c r="M30" s="63"/>
      <c r="N30" s="2"/>
      <c r="O30"/>
      <c r="P30"/>
      <c r="Q30"/>
      <c r="R30"/>
      <c r="S30"/>
      <c r="T30" s="16" t="s">
        <v>6</v>
      </c>
      <c r="U30" s="13"/>
      <c r="V30" s="13"/>
      <c r="W30" s="15">
        <f>Parameters!C11</f>
        <v>800000</v>
      </c>
      <c r="X30" s="10"/>
      <c r="Y30" s="2" t="s">
        <v>106</v>
      </c>
      <c r="AC30" s="87" t="str">
        <f>(IF(AJ29&lt;=AJ30,Y29,IF(AJ28&lt;=AJ30,Y28,IF(AJ27&lt;=AJ30,Y27,IF(AJ26&lt;=AJ30,Y26,IF(AJ25&lt;=AJ30,Y25,IF(AJ24&lt;=AJ30,Y24,IF(AJ23&lt;=AJ30,Y23,IF(AJ22&lt;=AJ30,Y22,IF(AJ21&lt;=AJ30,Y21,Y20))))))))))</f>
        <v>P0</v>
      </c>
      <c r="AG30" s="16" t="s">
        <v>6</v>
      </c>
      <c r="AH30" s="13"/>
      <c r="AI30" s="13"/>
      <c r="AJ30" s="15">
        <f>Parameters!G11</f>
        <v>1100000</v>
      </c>
      <c r="AL30" s="2"/>
      <c r="AM30"/>
      <c r="AN30"/>
      <c r="AO30"/>
      <c r="AP30"/>
      <c r="AQ30"/>
      <c r="AR30" s="16" t="s">
        <v>6</v>
      </c>
      <c r="AS30" s="13"/>
      <c r="AT30" s="13"/>
      <c r="AU30" s="15">
        <f>Parameters!G11</f>
        <v>1100000</v>
      </c>
    </row>
    <row r="31" spans="1:47" ht="6" customHeight="1" x14ac:dyDescent="0.25">
      <c r="N31" s="2"/>
      <c r="O31"/>
      <c r="P31"/>
      <c r="Q31"/>
      <c r="R31"/>
      <c r="S31"/>
      <c r="T31"/>
      <c r="U31"/>
      <c r="V31"/>
      <c r="W31" s="2"/>
      <c r="X31" s="10"/>
      <c r="AL31" s="2"/>
      <c r="AM31"/>
      <c r="AN31"/>
      <c r="AO31"/>
      <c r="AP31"/>
      <c r="AQ31"/>
      <c r="AR31"/>
      <c r="AS31"/>
      <c r="AT31"/>
      <c r="AU31" s="2"/>
    </row>
    <row r="32" spans="1:47" ht="15.95" customHeight="1" x14ac:dyDescent="0.25">
      <c r="A32" s="21" t="s">
        <v>36</v>
      </c>
      <c r="B32" s="22"/>
      <c r="C32" s="23"/>
      <c r="D32" s="7" t="s">
        <v>8</v>
      </c>
      <c r="E32" s="7" t="s">
        <v>9</v>
      </c>
      <c r="F32" s="7" t="s">
        <v>10</v>
      </c>
      <c r="G32" s="7" t="s">
        <v>11</v>
      </c>
      <c r="H32" s="7" t="s">
        <v>12</v>
      </c>
      <c r="I32" s="7" t="s">
        <v>13</v>
      </c>
      <c r="J32" s="7" t="s">
        <v>80</v>
      </c>
      <c r="K32" s="7" t="s">
        <v>81</v>
      </c>
      <c r="L32" s="12" t="s">
        <v>14</v>
      </c>
      <c r="M32" s="61"/>
      <c r="N32" s="21" t="s">
        <v>36</v>
      </c>
      <c r="O32" s="7" t="s">
        <v>8</v>
      </c>
      <c r="P32" s="7" t="s">
        <v>9</v>
      </c>
      <c r="Q32" s="7" t="s">
        <v>10</v>
      </c>
      <c r="R32" s="7" t="s">
        <v>11</v>
      </c>
      <c r="S32" s="7" t="s">
        <v>12</v>
      </c>
      <c r="T32" s="7" t="s">
        <v>13</v>
      </c>
      <c r="U32" s="7" t="s">
        <v>80</v>
      </c>
      <c r="V32" s="7" t="s">
        <v>81</v>
      </c>
      <c r="W32" s="12" t="s">
        <v>14</v>
      </c>
      <c r="X32" s="10"/>
      <c r="Y32" s="21" t="s">
        <v>36</v>
      </c>
      <c r="Z32" s="22"/>
      <c r="AA32" s="23"/>
      <c r="AB32" s="7" t="s">
        <v>8</v>
      </c>
      <c r="AC32" s="7" t="s">
        <v>9</v>
      </c>
      <c r="AD32" s="7" t="s">
        <v>10</v>
      </c>
      <c r="AE32" s="7" t="s">
        <v>11</v>
      </c>
      <c r="AF32" s="7" t="s">
        <v>12</v>
      </c>
      <c r="AG32" s="7" t="s">
        <v>13</v>
      </c>
      <c r="AH32" s="7" t="s">
        <v>80</v>
      </c>
      <c r="AI32" s="7" t="s">
        <v>81</v>
      </c>
      <c r="AJ32" s="12" t="s">
        <v>14</v>
      </c>
      <c r="AL32" s="21" t="s">
        <v>36</v>
      </c>
      <c r="AM32" s="7" t="s">
        <v>8</v>
      </c>
      <c r="AN32" s="7" t="s">
        <v>9</v>
      </c>
      <c r="AO32" s="7" t="s">
        <v>10</v>
      </c>
      <c r="AP32" s="7" t="s">
        <v>11</v>
      </c>
      <c r="AQ32" s="7" t="s">
        <v>12</v>
      </c>
      <c r="AR32" s="7" t="s">
        <v>13</v>
      </c>
      <c r="AS32" s="7" t="s">
        <v>80</v>
      </c>
      <c r="AT32" s="7" t="s">
        <v>81</v>
      </c>
      <c r="AU32" s="12" t="s">
        <v>14</v>
      </c>
    </row>
    <row r="33" spans="1:47" ht="15.95" customHeight="1" x14ac:dyDescent="0.35">
      <c r="A33" s="17" t="s">
        <v>15</v>
      </c>
      <c r="B33" s="33">
        <f>'Aggregated bids'!I4</f>
        <v>2.4000000000000008</v>
      </c>
      <c r="C33" s="18" t="s">
        <v>3</v>
      </c>
      <c r="D33" s="9">
        <f>'S 1'!F28</f>
        <v>0</v>
      </c>
      <c r="E33" s="9">
        <f>'S 2'!F28</f>
        <v>0</v>
      </c>
      <c r="F33" s="9">
        <f>'S 3'!F28</f>
        <v>0</v>
      </c>
      <c r="G33" s="9">
        <f>'S 4'!F28</f>
        <v>0</v>
      </c>
      <c r="H33" s="9">
        <f>'S 5'!F28</f>
        <v>0</v>
      </c>
      <c r="I33" s="9">
        <f>'S 6'!F28</f>
        <v>0</v>
      </c>
      <c r="J33" s="9">
        <f>'S 7'!F28</f>
        <v>0</v>
      </c>
      <c r="K33" s="9">
        <f>'S 8'!F28</f>
        <v>0</v>
      </c>
      <c r="L33" s="64">
        <f t="shared" ref="L33:L42" si="40">SUM(D33:K33)</f>
        <v>0</v>
      </c>
      <c r="M33" s="62"/>
      <c r="N33" s="17" t="s">
        <v>15</v>
      </c>
      <c r="O33" s="85">
        <f>IF($L33&gt;$L$43,D33*$L$43/$L33,D33)</f>
        <v>0</v>
      </c>
      <c r="P33" s="85">
        <f t="shared" ref="P33:V33" si="41">IF($L33&gt;$L$43,E33*$L$43/$L33,E33)</f>
        <v>0</v>
      </c>
      <c r="Q33" s="85">
        <f t="shared" si="41"/>
        <v>0</v>
      </c>
      <c r="R33" s="85">
        <f t="shared" si="41"/>
        <v>0</v>
      </c>
      <c r="S33" s="85">
        <f t="shared" si="41"/>
        <v>0</v>
      </c>
      <c r="T33" s="85">
        <f t="shared" si="41"/>
        <v>0</v>
      </c>
      <c r="U33" s="85">
        <f t="shared" si="41"/>
        <v>0</v>
      </c>
      <c r="V33" s="85">
        <f t="shared" si="41"/>
        <v>0</v>
      </c>
      <c r="W33" s="14">
        <f t="shared" ref="W33:W42" si="42">SUM(O33:V33)</f>
        <v>0</v>
      </c>
      <c r="X33" s="10"/>
      <c r="Y33" s="17" t="s">
        <v>15</v>
      </c>
      <c r="Z33" s="33">
        <f>'Aggregated bids'!U4</f>
        <v>2.4000000000000008</v>
      </c>
      <c r="AA33" s="18" t="s">
        <v>3</v>
      </c>
      <c r="AB33" s="9">
        <f>'S 1'!L28</f>
        <v>0</v>
      </c>
      <c r="AC33" s="9">
        <f>'S 2'!L28</f>
        <v>0</v>
      </c>
      <c r="AD33" s="9">
        <f>'S 3'!L28</f>
        <v>0</v>
      </c>
      <c r="AE33" s="9">
        <f>'S 4'!L28</f>
        <v>0</v>
      </c>
      <c r="AF33" s="9">
        <f>'S 5'!L28</f>
        <v>0</v>
      </c>
      <c r="AG33" s="9">
        <f>'S 6'!L28</f>
        <v>0</v>
      </c>
      <c r="AH33" s="9">
        <f>'S 7'!L28</f>
        <v>0</v>
      </c>
      <c r="AI33" s="9">
        <f>'S 8'!L28</f>
        <v>0</v>
      </c>
      <c r="AJ33" s="64">
        <f t="shared" ref="AJ33:AJ42" si="43">SUM(AB33:AI33)</f>
        <v>0</v>
      </c>
      <c r="AL33" s="17" t="s">
        <v>15</v>
      </c>
      <c r="AM33" s="85">
        <f t="shared" ref="AM33:AM42" si="44">IF($AJ33&gt;$AJ$43,AB33*$AJ$43/$AJ33,AB33)</f>
        <v>0</v>
      </c>
      <c r="AN33" s="85">
        <f t="shared" ref="AN33:AN42" si="45">IF($AJ33&gt;$AJ$43,AC33*$AJ$43/$AJ33,AC33)</f>
        <v>0</v>
      </c>
      <c r="AO33" s="85">
        <f t="shared" ref="AO33:AO42" si="46">IF($AJ33&gt;$AJ$43,AD33*$AJ$43/$AJ33,AD33)</f>
        <v>0</v>
      </c>
      <c r="AP33" s="85">
        <f t="shared" ref="AP33:AP42" si="47">IF($AJ33&gt;$AJ$43,AE33*$AJ$43/$AJ33,AE33)</f>
        <v>0</v>
      </c>
      <c r="AQ33" s="85">
        <f t="shared" ref="AQ33:AQ42" si="48">IF($AJ33&gt;$AJ$43,AF33*$AJ$43/$AJ33,AF33)</f>
        <v>0</v>
      </c>
      <c r="AR33" s="85">
        <f t="shared" ref="AR33:AR42" si="49">IF($AJ33&gt;$AJ$43,AG33*$AJ$43/$AJ33,AG33)</f>
        <v>0</v>
      </c>
      <c r="AS33" s="85">
        <f t="shared" ref="AS33:AS42" si="50">IF($AJ33&gt;$AJ$43,AH33*$AJ$43/$AJ33,AH33)</f>
        <v>0</v>
      </c>
      <c r="AT33" s="85">
        <f t="shared" ref="AT33:AT42" si="51">IF($AJ33&gt;$AJ$43,AI33*$AJ$43/$AJ33,AI33)</f>
        <v>0</v>
      </c>
      <c r="AU33" s="14">
        <f t="shared" ref="AU33:AU42" si="52">SUM(AM33:AT33)</f>
        <v>0</v>
      </c>
    </row>
    <row r="34" spans="1:47" ht="15.95" customHeight="1" x14ac:dyDescent="0.35">
      <c r="A34" s="17" t="s">
        <v>16</v>
      </c>
      <c r="B34" s="33">
        <f>'Aggregated bids'!I5</f>
        <v>2.3000000000000007</v>
      </c>
      <c r="C34" s="18" t="s">
        <v>3</v>
      </c>
      <c r="D34" s="9">
        <f>'S 1'!F29</f>
        <v>0</v>
      </c>
      <c r="E34" s="9">
        <f>'S 2'!F29</f>
        <v>0</v>
      </c>
      <c r="F34" s="9">
        <f>'S 3'!F29</f>
        <v>0</v>
      </c>
      <c r="G34" s="9">
        <f>'S 4'!F29</f>
        <v>0</v>
      </c>
      <c r="H34" s="9">
        <f>'S 5'!F29</f>
        <v>0</v>
      </c>
      <c r="I34" s="9">
        <f>'S 6'!F29</f>
        <v>0</v>
      </c>
      <c r="J34" s="9">
        <f>'S 7'!F29</f>
        <v>0</v>
      </c>
      <c r="K34" s="9">
        <f>'S 8'!F29</f>
        <v>0</v>
      </c>
      <c r="L34" s="14">
        <f t="shared" si="40"/>
        <v>0</v>
      </c>
      <c r="M34" s="62"/>
      <c r="N34" s="17" t="s">
        <v>16</v>
      </c>
      <c r="O34" s="85">
        <f t="shared" ref="O34:O42" si="53">IF($L34&gt;$L$43,D34*$L$43/$L34,D34)</f>
        <v>0</v>
      </c>
      <c r="P34" s="85">
        <f t="shared" ref="P34:P42" si="54">IF($L34&gt;$L$43,E34*$L$43/$L34,E34)</f>
        <v>0</v>
      </c>
      <c r="Q34" s="85">
        <f t="shared" ref="Q34:Q42" si="55">IF($L34&gt;$L$43,F34*$L$43/$L34,F34)</f>
        <v>0</v>
      </c>
      <c r="R34" s="85">
        <f t="shared" ref="R34:R42" si="56">IF($L34&gt;$L$43,G34*$L$43/$L34,G34)</f>
        <v>0</v>
      </c>
      <c r="S34" s="85">
        <f t="shared" ref="S34:S42" si="57">IF($L34&gt;$L$43,H34*$L$43/$L34,H34)</f>
        <v>0</v>
      </c>
      <c r="T34" s="85">
        <f t="shared" ref="T34:T42" si="58">IF($L34&gt;$L$43,I34*$L$43/$L34,I34)</f>
        <v>0</v>
      </c>
      <c r="U34" s="85">
        <f t="shared" ref="U34:U42" si="59">IF($L34&gt;$L$43,J34*$L$43/$L34,J34)</f>
        <v>0</v>
      </c>
      <c r="V34" s="85">
        <f t="shared" ref="V34:V42" si="60">IF($L34&gt;$L$43,K34*$L$43/$L34,K34)</f>
        <v>0</v>
      </c>
      <c r="W34" s="14">
        <f t="shared" si="42"/>
        <v>0</v>
      </c>
      <c r="X34" s="10"/>
      <c r="Y34" s="17" t="s">
        <v>16</v>
      </c>
      <c r="Z34" s="33">
        <f>'Aggregated bids'!U5</f>
        <v>2.3000000000000007</v>
      </c>
      <c r="AA34" s="18" t="s">
        <v>3</v>
      </c>
      <c r="AB34" s="9">
        <f>'S 1'!L29</f>
        <v>0</v>
      </c>
      <c r="AC34" s="9">
        <f>'S 2'!L29</f>
        <v>0</v>
      </c>
      <c r="AD34" s="9">
        <f>'S 3'!L29</f>
        <v>0</v>
      </c>
      <c r="AE34" s="9">
        <f>'S 4'!L29</f>
        <v>0</v>
      </c>
      <c r="AF34" s="9">
        <f>'S 5'!L29</f>
        <v>0</v>
      </c>
      <c r="AG34" s="9">
        <f>'S 6'!L29</f>
        <v>0</v>
      </c>
      <c r="AH34" s="9">
        <f>'S 7'!L29</f>
        <v>0</v>
      </c>
      <c r="AI34" s="9">
        <f>'S 8'!L29</f>
        <v>0</v>
      </c>
      <c r="AJ34" s="14">
        <f t="shared" si="43"/>
        <v>0</v>
      </c>
      <c r="AL34" s="17" t="s">
        <v>16</v>
      </c>
      <c r="AM34" s="85">
        <f t="shared" si="44"/>
        <v>0</v>
      </c>
      <c r="AN34" s="85">
        <f t="shared" si="45"/>
        <v>0</v>
      </c>
      <c r="AO34" s="85">
        <f t="shared" si="46"/>
        <v>0</v>
      </c>
      <c r="AP34" s="85">
        <f t="shared" si="47"/>
        <v>0</v>
      </c>
      <c r="AQ34" s="85">
        <f t="shared" si="48"/>
        <v>0</v>
      </c>
      <c r="AR34" s="85">
        <f t="shared" si="49"/>
        <v>0</v>
      </c>
      <c r="AS34" s="85">
        <f t="shared" si="50"/>
        <v>0</v>
      </c>
      <c r="AT34" s="85">
        <f t="shared" si="51"/>
        <v>0</v>
      </c>
      <c r="AU34" s="14">
        <f t="shared" si="52"/>
        <v>0</v>
      </c>
    </row>
    <row r="35" spans="1:47" ht="15.95" customHeight="1" x14ac:dyDescent="0.35">
      <c r="A35" s="17" t="s">
        <v>59</v>
      </c>
      <c r="B35" s="33">
        <f>'Aggregated bids'!I6</f>
        <v>2.2000000000000006</v>
      </c>
      <c r="C35" s="18" t="s">
        <v>3</v>
      </c>
      <c r="D35" s="9">
        <f>'S 1'!F30</f>
        <v>0</v>
      </c>
      <c r="E35" s="9">
        <f>'S 2'!F30</f>
        <v>0</v>
      </c>
      <c r="F35" s="9">
        <f>'S 3'!F30</f>
        <v>0</v>
      </c>
      <c r="G35" s="9">
        <f>'S 4'!F30</f>
        <v>0</v>
      </c>
      <c r="H35" s="9">
        <f>'S 5'!F30</f>
        <v>0</v>
      </c>
      <c r="I35" s="9">
        <f>'S 6'!F30</f>
        <v>0</v>
      </c>
      <c r="J35" s="9">
        <f>'S 7'!F30</f>
        <v>0</v>
      </c>
      <c r="K35" s="9">
        <f>'S 8'!F30</f>
        <v>0</v>
      </c>
      <c r="L35" s="14">
        <f t="shared" si="40"/>
        <v>0</v>
      </c>
      <c r="M35" s="62"/>
      <c r="N35" s="17" t="s">
        <v>59</v>
      </c>
      <c r="O35" s="85">
        <f t="shared" si="53"/>
        <v>0</v>
      </c>
      <c r="P35" s="85">
        <f t="shared" si="54"/>
        <v>0</v>
      </c>
      <c r="Q35" s="85">
        <f t="shared" si="55"/>
        <v>0</v>
      </c>
      <c r="R35" s="85">
        <f t="shared" si="56"/>
        <v>0</v>
      </c>
      <c r="S35" s="85">
        <f t="shared" si="57"/>
        <v>0</v>
      </c>
      <c r="T35" s="85">
        <f t="shared" si="58"/>
        <v>0</v>
      </c>
      <c r="U35" s="85">
        <f t="shared" si="59"/>
        <v>0</v>
      </c>
      <c r="V35" s="85">
        <f t="shared" si="60"/>
        <v>0</v>
      </c>
      <c r="W35" s="14">
        <f t="shared" si="42"/>
        <v>0</v>
      </c>
      <c r="X35" s="10"/>
      <c r="Y35" s="17" t="s">
        <v>59</v>
      </c>
      <c r="Z35" s="33">
        <f>'Aggregated bids'!U6</f>
        <v>2.2000000000000006</v>
      </c>
      <c r="AA35" s="18" t="s">
        <v>3</v>
      </c>
      <c r="AB35" s="9">
        <f>'S 1'!L30</f>
        <v>0</v>
      </c>
      <c r="AC35" s="9">
        <f>'S 2'!L30</f>
        <v>0</v>
      </c>
      <c r="AD35" s="9">
        <f>'S 3'!L30</f>
        <v>0</v>
      </c>
      <c r="AE35" s="9">
        <f>'S 4'!L30</f>
        <v>0</v>
      </c>
      <c r="AF35" s="9">
        <f>'S 5'!L30</f>
        <v>0</v>
      </c>
      <c r="AG35" s="9">
        <f>'S 6'!L30</f>
        <v>0</v>
      </c>
      <c r="AH35" s="9">
        <f>'S 7'!L30</f>
        <v>0</v>
      </c>
      <c r="AI35" s="9">
        <f>'S 8'!L30</f>
        <v>0</v>
      </c>
      <c r="AJ35" s="14">
        <f t="shared" si="43"/>
        <v>0</v>
      </c>
      <c r="AL35" s="17" t="s">
        <v>59</v>
      </c>
      <c r="AM35" s="85">
        <f t="shared" si="44"/>
        <v>0</v>
      </c>
      <c r="AN35" s="85">
        <f t="shared" si="45"/>
        <v>0</v>
      </c>
      <c r="AO35" s="85">
        <f t="shared" si="46"/>
        <v>0</v>
      </c>
      <c r="AP35" s="85">
        <f t="shared" si="47"/>
        <v>0</v>
      </c>
      <c r="AQ35" s="85">
        <f t="shared" si="48"/>
        <v>0</v>
      </c>
      <c r="AR35" s="85">
        <f t="shared" si="49"/>
        <v>0</v>
      </c>
      <c r="AS35" s="85">
        <f t="shared" si="50"/>
        <v>0</v>
      </c>
      <c r="AT35" s="85">
        <f t="shared" si="51"/>
        <v>0</v>
      </c>
      <c r="AU35" s="14">
        <f t="shared" si="52"/>
        <v>0</v>
      </c>
    </row>
    <row r="36" spans="1:47" ht="15.95" customHeight="1" x14ac:dyDescent="0.35">
      <c r="A36" s="17" t="s">
        <v>17</v>
      </c>
      <c r="B36" s="33">
        <f>'Aggregated bids'!I7</f>
        <v>2.1000000000000005</v>
      </c>
      <c r="C36" s="18" t="s">
        <v>3</v>
      </c>
      <c r="D36" s="9">
        <f>'S 1'!F31</f>
        <v>0</v>
      </c>
      <c r="E36" s="9">
        <f>'S 2'!F31</f>
        <v>0</v>
      </c>
      <c r="F36" s="9">
        <f>'S 3'!F31</f>
        <v>0</v>
      </c>
      <c r="G36" s="9">
        <f>'S 4'!F31</f>
        <v>0</v>
      </c>
      <c r="H36" s="9">
        <f>'S 5'!F31</f>
        <v>0</v>
      </c>
      <c r="I36" s="9">
        <f>'S 6'!F31</f>
        <v>0</v>
      </c>
      <c r="J36" s="9">
        <f>'S 7'!F31</f>
        <v>0</v>
      </c>
      <c r="K36" s="9">
        <f>'S 8'!F31</f>
        <v>0</v>
      </c>
      <c r="L36" s="14">
        <f t="shared" si="40"/>
        <v>0</v>
      </c>
      <c r="M36" s="62"/>
      <c r="N36" s="17" t="s">
        <v>17</v>
      </c>
      <c r="O36" s="85">
        <f t="shared" si="53"/>
        <v>0</v>
      </c>
      <c r="P36" s="85">
        <f t="shared" si="54"/>
        <v>0</v>
      </c>
      <c r="Q36" s="85">
        <f t="shared" si="55"/>
        <v>0</v>
      </c>
      <c r="R36" s="85">
        <f t="shared" si="56"/>
        <v>0</v>
      </c>
      <c r="S36" s="85">
        <f t="shared" si="57"/>
        <v>0</v>
      </c>
      <c r="T36" s="85">
        <f t="shared" si="58"/>
        <v>0</v>
      </c>
      <c r="U36" s="85">
        <f t="shared" si="59"/>
        <v>0</v>
      </c>
      <c r="V36" s="85">
        <f t="shared" si="60"/>
        <v>0</v>
      </c>
      <c r="W36" s="14">
        <f t="shared" si="42"/>
        <v>0</v>
      </c>
      <c r="X36" s="10"/>
      <c r="Y36" s="17" t="s">
        <v>17</v>
      </c>
      <c r="Z36" s="33">
        <f>'Aggregated bids'!U7</f>
        <v>2.1000000000000005</v>
      </c>
      <c r="AA36" s="18" t="s">
        <v>3</v>
      </c>
      <c r="AB36" s="9">
        <f>'S 1'!L31</f>
        <v>0</v>
      </c>
      <c r="AC36" s="9">
        <f>'S 2'!L31</f>
        <v>0</v>
      </c>
      <c r="AD36" s="9">
        <f>'S 3'!L31</f>
        <v>0</v>
      </c>
      <c r="AE36" s="9">
        <f>'S 4'!L31</f>
        <v>0</v>
      </c>
      <c r="AF36" s="9">
        <f>'S 5'!L31</f>
        <v>0</v>
      </c>
      <c r="AG36" s="9">
        <f>'S 6'!L31</f>
        <v>0</v>
      </c>
      <c r="AH36" s="9">
        <f>'S 7'!L31</f>
        <v>0</v>
      </c>
      <c r="AI36" s="9">
        <f>'S 8'!L31</f>
        <v>0</v>
      </c>
      <c r="AJ36" s="14">
        <f t="shared" si="43"/>
        <v>0</v>
      </c>
      <c r="AL36" s="17" t="s">
        <v>17</v>
      </c>
      <c r="AM36" s="85">
        <f t="shared" si="44"/>
        <v>0</v>
      </c>
      <c r="AN36" s="85">
        <f t="shared" si="45"/>
        <v>0</v>
      </c>
      <c r="AO36" s="85">
        <f t="shared" si="46"/>
        <v>0</v>
      </c>
      <c r="AP36" s="85">
        <f t="shared" si="47"/>
        <v>0</v>
      </c>
      <c r="AQ36" s="85">
        <f t="shared" si="48"/>
        <v>0</v>
      </c>
      <c r="AR36" s="85">
        <f t="shared" si="49"/>
        <v>0</v>
      </c>
      <c r="AS36" s="85">
        <f t="shared" si="50"/>
        <v>0</v>
      </c>
      <c r="AT36" s="85">
        <f t="shared" si="51"/>
        <v>0</v>
      </c>
      <c r="AU36" s="14">
        <f t="shared" si="52"/>
        <v>0</v>
      </c>
    </row>
    <row r="37" spans="1:47" ht="15.95" customHeight="1" x14ac:dyDescent="0.35">
      <c r="A37" s="17" t="s">
        <v>18</v>
      </c>
      <c r="B37" s="33">
        <f>'Aggregated bids'!I8</f>
        <v>2.0000000000000004</v>
      </c>
      <c r="C37" s="18" t="s">
        <v>3</v>
      </c>
      <c r="D37" s="9">
        <f>'S 1'!F32</f>
        <v>0</v>
      </c>
      <c r="E37" s="9">
        <f>'S 2'!F32</f>
        <v>0</v>
      </c>
      <c r="F37" s="9">
        <f>'S 3'!F32</f>
        <v>0</v>
      </c>
      <c r="G37" s="9">
        <f>'S 4'!F32</f>
        <v>0</v>
      </c>
      <c r="H37" s="9">
        <f>'S 5'!F32</f>
        <v>0</v>
      </c>
      <c r="I37" s="9">
        <f>'S 6'!F32</f>
        <v>0</v>
      </c>
      <c r="J37" s="9">
        <f>'S 7'!F32</f>
        <v>0</v>
      </c>
      <c r="K37" s="9">
        <f>'S 8'!F32</f>
        <v>0</v>
      </c>
      <c r="L37" s="14">
        <f t="shared" si="40"/>
        <v>0</v>
      </c>
      <c r="M37" s="62"/>
      <c r="N37" s="17" t="s">
        <v>18</v>
      </c>
      <c r="O37" s="85">
        <f t="shared" si="53"/>
        <v>0</v>
      </c>
      <c r="P37" s="85">
        <f t="shared" si="54"/>
        <v>0</v>
      </c>
      <c r="Q37" s="85">
        <f t="shared" si="55"/>
        <v>0</v>
      </c>
      <c r="R37" s="85">
        <f t="shared" si="56"/>
        <v>0</v>
      </c>
      <c r="S37" s="85">
        <f t="shared" si="57"/>
        <v>0</v>
      </c>
      <c r="T37" s="85">
        <f t="shared" si="58"/>
        <v>0</v>
      </c>
      <c r="U37" s="85">
        <f t="shared" si="59"/>
        <v>0</v>
      </c>
      <c r="V37" s="85">
        <f t="shared" si="60"/>
        <v>0</v>
      </c>
      <c r="W37" s="14">
        <f t="shared" si="42"/>
        <v>0</v>
      </c>
      <c r="X37" s="10"/>
      <c r="Y37" s="17" t="s">
        <v>18</v>
      </c>
      <c r="Z37" s="33">
        <f>'Aggregated bids'!U8</f>
        <v>2.0000000000000004</v>
      </c>
      <c r="AA37" s="18" t="s">
        <v>3</v>
      </c>
      <c r="AB37" s="9">
        <f>'S 1'!L32</f>
        <v>0</v>
      </c>
      <c r="AC37" s="9">
        <f>'S 2'!L32</f>
        <v>0</v>
      </c>
      <c r="AD37" s="9">
        <f>'S 3'!L32</f>
        <v>0</v>
      </c>
      <c r="AE37" s="9">
        <f>'S 4'!L32</f>
        <v>0</v>
      </c>
      <c r="AF37" s="9">
        <f>'S 5'!L32</f>
        <v>0</v>
      </c>
      <c r="AG37" s="9">
        <f>'S 6'!L32</f>
        <v>0</v>
      </c>
      <c r="AH37" s="9">
        <f>'S 7'!L32</f>
        <v>0</v>
      </c>
      <c r="AI37" s="9">
        <f>'S 8'!L32</f>
        <v>0</v>
      </c>
      <c r="AJ37" s="14">
        <f t="shared" si="43"/>
        <v>0</v>
      </c>
      <c r="AL37" s="17" t="s">
        <v>18</v>
      </c>
      <c r="AM37" s="85">
        <f t="shared" si="44"/>
        <v>0</v>
      </c>
      <c r="AN37" s="85">
        <f t="shared" si="45"/>
        <v>0</v>
      </c>
      <c r="AO37" s="85">
        <f t="shared" si="46"/>
        <v>0</v>
      </c>
      <c r="AP37" s="85">
        <f t="shared" si="47"/>
        <v>0</v>
      </c>
      <c r="AQ37" s="85">
        <f t="shared" si="48"/>
        <v>0</v>
      </c>
      <c r="AR37" s="85">
        <f t="shared" si="49"/>
        <v>0</v>
      </c>
      <c r="AS37" s="85">
        <f t="shared" si="50"/>
        <v>0</v>
      </c>
      <c r="AT37" s="85">
        <f t="shared" si="51"/>
        <v>0</v>
      </c>
      <c r="AU37" s="14">
        <f t="shared" si="52"/>
        <v>0</v>
      </c>
    </row>
    <row r="38" spans="1:47" ht="15.95" customHeight="1" x14ac:dyDescent="0.35">
      <c r="A38" s="17" t="s">
        <v>19</v>
      </c>
      <c r="B38" s="33">
        <f>'Aggregated bids'!I9</f>
        <v>1.9000000000000004</v>
      </c>
      <c r="C38" s="18" t="s">
        <v>3</v>
      </c>
      <c r="D38" s="9">
        <f>'S 1'!F33</f>
        <v>0</v>
      </c>
      <c r="E38" s="9">
        <f>'S 2'!F33</f>
        <v>0</v>
      </c>
      <c r="F38" s="9">
        <f>'S 3'!F33</f>
        <v>0</v>
      </c>
      <c r="G38" s="9">
        <f>'S 4'!F33</f>
        <v>0</v>
      </c>
      <c r="H38" s="9">
        <f>'S 5'!F33</f>
        <v>0</v>
      </c>
      <c r="I38" s="9">
        <f>'S 6'!F33</f>
        <v>0</v>
      </c>
      <c r="J38" s="9">
        <f>'S 7'!F33</f>
        <v>0</v>
      </c>
      <c r="K38" s="9">
        <f>'S 8'!F33</f>
        <v>0</v>
      </c>
      <c r="L38" s="14">
        <f t="shared" si="40"/>
        <v>0</v>
      </c>
      <c r="M38" s="62"/>
      <c r="N38" s="17" t="s">
        <v>19</v>
      </c>
      <c r="O38" s="85">
        <f t="shared" si="53"/>
        <v>0</v>
      </c>
      <c r="P38" s="85">
        <f t="shared" si="54"/>
        <v>0</v>
      </c>
      <c r="Q38" s="85">
        <f t="shared" si="55"/>
        <v>0</v>
      </c>
      <c r="R38" s="85">
        <f t="shared" si="56"/>
        <v>0</v>
      </c>
      <c r="S38" s="85">
        <f t="shared" si="57"/>
        <v>0</v>
      </c>
      <c r="T38" s="85">
        <f t="shared" si="58"/>
        <v>0</v>
      </c>
      <c r="U38" s="85">
        <f t="shared" si="59"/>
        <v>0</v>
      </c>
      <c r="V38" s="85">
        <f t="shared" si="60"/>
        <v>0</v>
      </c>
      <c r="W38" s="14">
        <f t="shared" si="42"/>
        <v>0</v>
      </c>
      <c r="X38" s="10"/>
      <c r="Y38" s="17" t="s">
        <v>19</v>
      </c>
      <c r="Z38" s="33">
        <f>'Aggregated bids'!U9</f>
        <v>1.9000000000000004</v>
      </c>
      <c r="AA38" s="18" t="s">
        <v>3</v>
      </c>
      <c r="AB38" s="9">
        <f>'S 1'!L33</f>
        <v>0</v>
      </c>
      <c r="AC38" s="9">
        <f>'S 2'!L33</f>
        <v>0</v>
      </c>
      <c r="AD38" s="9">
        <f>'S 3'!L33</f>
        <v>0</v>
      </c>
      <c r="AE38" s="9">
        <f>'S 4'!L33</f>
        <v>0</v>
      </c>
      <c r="AF38" s="9">
        <f>'S 5'!L33</f>
        <v>0</v>
      </c>
      <c r="AG38" s="9">
        <f>'S 6'!L33</f>
        <v>0</v>
      </c>
      <c r="AH38" s="9">
        <f>'S 7'!L33</f>
        <v>0</v>
      </c>
      <c r="AI38" s="9">
        <f>'S 8'!L33</f>
        <v>0</v>
      </c>
      <c r="AJ38" s="14">
        <f t="shared" si="43"/>
        <v>0</v>
      </c>
      <c r="AL38" s="17" t="s">
        <v>19</v>
      </c>
      <c r="AM38" s="85">
        <f t="shared" si="44"/>
        <v>0</v>
      </c>
      <c r="AN38" s="85">
        <f t="shared" si="45"/>
        <v>0</v>
      </c>
      <c r="AO38" s="85">
        <f t="shared" si="46"/>
        <v>0</v>
      </c>
      <c r="AP38" s="85">
        <f t="shared" si="47"/>
        <v>0</v>
      </c>
      <c r="AQ38" s="85">
        <f t="shared" si="48"/>
        <v>0</v>
      </c>
      <c r="AR38" s="85">
        <f t="shared" si="49"/>
        <v>0</v>
      </c>
      <c r="AS38" s="85">
        <f t="shared" si="50"/>
        <v>0</v>
      </c>
      <c r="AT38" s="85">
        <f t="shared" si="51"/>
        <v>0</v>
      </c>
      <c r="AU38" s="14">
        <f t="shared" si="52"/>
        <v>0</v>
      </c>
    </row>
    <row r="39" spans="1:47" ht="15.95" customHeight="1" x14ac:dyDescent="0.35">
      <c r="A39" s="17" t="s">
        <v>20</v>
      </c>
      <c r="B39" s="33">
        <f>'Aggregated bids'!I10</f>
        <v>1.8000000000000003</v>
      </c>
      <c r="C39" s="18" t="s">
        <v>3</v>
      </c>
      <c r="D39" s="9">
        <f>'S 1'!F34</f>
        <v>0</v>
      </c>
      <c r="E39" s="9">
        <f>'S 2'!F34</f>
        <v>0</v>
      </c>
      <c r="F39" s="9">
        <f>'S 3'!F34</f>
        <v>0</v>
      </c>
      <c r="G39" s="9">
        <f>'S 4'!F34</f>
        <v>0</v>
      </c>
      <c r="H39" s="9">
        <f>'S 5'!F34</f>
        <v>0</v>
      </c>
      <c r="I39" s="9">
        <f>'S 6'!F34</f>
        <v>0</v>
      </c>
      <c r="J39" s="9">
        <f>'S 7'!F34</f>
        <v>0</v>
      </c>
      <c r="K39" s="9">
        <f>'S 8'!F34</f>
        <v>0</v>
      </c>
      <c r="L39" s="14">
        <f t="shared" si="40"/>
        <v>0</v>
      </c>
      <c r="M39" s="62"/>
      <c r="N39" s="17" t="s">
        <v>20</v>
      </c>
      <c r="O39" s="85">
        <f t="shared" si="53"/>
        <v>0</v>
      </c>
      <c r="P39" s="85">
        <f t="shared" si="54"/>
        <v>0</v>
      </c>
      <c r="Q39" s="85">
        <f t="shared" si="55"/>
        <v>0</v>
      </c>
      <c r="R39" s="85">
        <f t="shared" si="56"/>
        <v>0</v>
      </c>
      <c r="S39" s="85">
        <f t="shared" si="57"/>
        <v>0</v>
      </c>
      <c r="T39" s="85">
        <f t="shared" si="58"/>
        <v>0</v>
      </c>
      <c r="U39" s="85">
        <f t="shared" si="59"/>
        <v>0</v>
      </c>
      <c r="V39" s="85">
        <f t="shared" si="60"/>
        <v>0</v>
      </c>
      <c r="W39" s="14">
        <f t="shared" si="42"/>
        <v>0</v>
      </c>
      <c r="X39" s="10"/>
      <c r="Y39" s="17" t="s">
        <v>20</v>
      </c>
      <c r="Z39" s="33">
        <f>'Aggregated bids'!U10</f>
        <v>1.8000000000000003</v>
      </c>
      <c r="AA39" s="18" t="s">
        <v>3</v>
      </c>
      <c r="AB39" s="9">
        <f>'S 1'!L34</f>
        <v>0</v>
      </c>
      <c r="AC39" s="9">
        <f>'S 2'!L34</f>
        <v>0</v>
      </c>
      <c r="AD39" s="9">
        <f>'S 3'!L34</f>
        <v>0</v>
      </c>
      <c r="AE39" s="9">
        <f>'S 4'!L34</f>
        <v>0</v>
      </c>
      <c r="AF39" s="9">
        <f>'S 5'!L34</f>
        <v>0</v>
      </c>
      <c r="AG39" s="9">
        <f>'S 6'!L34</f>
        <v>0</v>
      </c>
      <c r="AH39" s="9">
        <f>'S 7'!L34</f>
        <v>0</v>
      </c>
      <c r="AI39" s="9">
        <f>'S 8'!L34</f>
        <v>0</v>
      </c>
      <c r="AJ39" s="14">
        <f t="shared" si="43"/>
        <v>0</v>
      </c>
      <c r="AL39" s="17" t="s">
        <v>20</v>
      </c>
      <c r="AM39" s="85">
        <f t="shared" si="44"/>
        <v>0</v>
      </c>
      <c r="AN39" s="85">
        <f t="shared" si="45"/>
        <v>0</v>
      </c>
      <c r="AO39" s="85">
        <f t="shared" si="46"/>
        <v>0</v>
      </c>
      <c r="AP39" s="85">
        <f t="shared" si="47"/>
        <v>0</v>
      </c>
      <c r="AQ39" s="85">
        <f t="shared" si="48"/>
        <v>0</v>
      </c>
      <c r="AR39" s="85">
        <f t="shared" si="49"/>
        <v>0</v>
      </c>
      <c r="AS39" s="85">
        <f t="shared" si="50"/>
        <v>0</v>
      </c>
      <c r="AT39" s="85">
        <f t="shared" si="51"/>
        <v>0</v>
      </c>
      <c r="AU39" s="14">
        <f t="shared" si="52"/>
        <v>0</v>
      </c>
    </row>
    <row r="40" spans="1:47" ht="15.95" customHeight="1" x14ac:dyDescent="0.35">
      <c r="A40" s="17" t="s">
        <v>21</v>
      </c>
      <c r="B40" s="33">
        <f>'Aggregated bids'!I11</f>
        <v>1.7000000000000002</v>
      </c>
      <c r="C40" s="18" t="s">
        <v>3</v>
      </c>
      <c r="D40" s="9">
        <f>'S 1'!F35</f>
        <v>0</v>
      </c>
      <c r="E40" s="9">
        <f>'S 2'!F35</f>
        <v>0</v>
      </c>
      <c r="F40" s="9">
        <f>'S 3'!F35</f>
        <v>0</v>
      </c>
      <c r="G40" s="9">
        <f>'S 4'!F35</f>
        <v>0</v>
      </c>
      <c r="H40" s="9">
        <f>'S 5'!F35</f>
        <v>0</v>
      </c>
      <c r="I40" s="9">
        <f>'S 6'!F35</f>
        <v>0</v>
      </c>
      <c r="J40" s="9">
        <f>'S 7'!F35</f>
        <v>0</v>
      </c>
      <c r="K40" s="9">
        <f>'S 8'!F35</f>
        <v>0</v>
      </c>
      <c r="L40" s="14">
        <f t="shared" si="40"/>
        <v>0</v>
      </c>
      <c r="M40" s="62"/>
      <c r="N40" s="17" t="s">
        <v>21</v>
      </c>
      <c r="O40" s="85">
        <f t="shared" si="53"/>
        <v>0</v>
      </c>
      <c r="P40" s="85">
        <f t="shared" si="54"/>
        <v>0</v>
      </c>
      <c r="Q40" s="85">
        <f t="shared" si="55"/>
        <v>0</v>
      </c>
      <c r="R40" s="85">
        <f t="shared" si="56"/>
        <v>0</v>
      </c>
      <c r="S40" s="85">
        <f t="shared" si="57"/>
        <v>0</v>
      </c>
      <c r="T40" s="85">
        <f t="shared" si="58"/>
        <v>0</v>
      </c>
      <c r="U40" s="85">
        <f t="shared" si="59"/>
        <v>0</v>
      </c>
      <c r="V40" s="85">
        <f t="shared" si="60"/>
        <v>0</v>
      </c>
      <c r="W40" s="14">
        <f t="shared" si="42"/>
        <v>0</v>
      </c>
      <c r="X40" s="10"/>
      <c r="Y40" s="17" t="s">
        <v>21</v>
      </c>
      <c r="Z40" s="33">
        <f>'Aggregated bids'!U11</f>
        <v>1.7000000000000002</v>
      </c>
      <c r="AA40" s="18" t="s">
        <v>3</v>
      </c>
      <c r="AB40" s="9">
        <f>'S 1'!L35</f>
        <v>0</v>
      </c>
      <c r="AC40" s="9">
        <f>'S 2'!L35</f>
        <v>0</v>
      </c>
      <c r="AD40" s="9">
        <f>'S 3'!L35</f>
        <v>0</v>
      </c>
      <c r="AE40" s="9">
        <f>'S 4'!L35</f>
        <v>0</v>
      </c>
      <c r="AF40" s="9">
        <f>'S 5'!L35</f>
        <v>0</v>
      </c>
      <c r="AG40" s="9">
        <f>'S 6'!L35</f>
        <v>0</v>
      </c>
      <c r="AH40" s="9">
        <f>'S 7'!L35</f>
        <v>0</v>
      </c>
      <c r="AI40" s="9">
        <f>'S 8'!L35</f>
        <v>0</v>
      </c>
      <c r="AJ40" s="14">
        <f t="shared" si="43"/>
        <v>0</v>
      </c>
      <c r="AL40" s="17" t="s">
        <v>21</v>
      </c>
      <c r="AM40" s="85">
        <f t="shared" si="44"/>
        <v>0</v>
      </c>
      <c r="AN40" s="85">
        <f t="shared" si="45"/>
        <v>0</v>
      </c>
      <c r="AO40" s="85">
        <f t="shared" si="46"/>
        <v>0</v>
      </c>
      <c r="AP40" s="85">
        <f t="shared" si="47"/>
        <v>0</v>
      </c>
      <c r="AQ40" s="85">
        <f t="shared" si="48"/>
        <v>0</v>
      </c>
      <c r="AR40" s="85">
        <f t="shared" si="49"/>
        <v>0</v>
      </c>
      <c r="AS40" s="85">
        <f t="shared" si="50"/>
        <v>0</v>
      </c>
      <c r="AT40" s="85">
        <f t="shared" si="51"/>
        <v>0</v>
      </c>
      <c r="AU40" s="14">
        <f t="shared" si="52"/>
        <v>0</v>
      </c>
    </row>
    <row r="41" spans="1:47" ht="15.95" customHeight="1" x14ac:dyDescent="0.35">
      <c r="A41" s="17" t="s">
        <v>22</v>
      </c>
      <c r="B41" s="33">
        <f>'Aggregated bids'!I12</f>
        <v>1.6</v>
      </c>
      <c r="C41" s="18" t="s">
        <v>3</v>
      </c>
      <c r="D41" s="9">
        <f>'S 1'!F36</f>
        <v>0</v>
      </c>
      <c r="E41" s="9">
        <f>'S 2'!F36</f>
        <v>0</v>
      </c>
      <c r="F41" s="9">
        <f>'S 3'!F36</f>
        <v>0</v>
      </c>
      <c r="G41" s="9">
        <f>'S 4'!F36</f>
        <v>0</v>
      </c>
      <c r="H41" s="9">
        <f>'S 5'!F36</f>
        <v>0</v>
      </c>
      <c r="I41" s="9">
        <f>'S 6'!F36</f>
        <v>0</v>
      </c>
      <c r="J41" s="9">
        <f>'S 7'!F36</f>
        <v>0</v>
      </c>
      <c r="K41" s="9">
        <f>'S 8'!F36</f>
        <v>0</v>
      </c>
      <c r="L41" s="14">
        <f t="shared" si="40"/>
        <v>0</v>
      </c>
      <c r="M41" s="62"/>
      <c r="N41" s="17" t="s">
        <v>22</v>
      </c>
      <c r="O41" s="85">
        <f t="shared" si="53"/>
        <v>0</v>
      </c>
      <c r="P41" s="85">
        <f t="shared" si="54"/>
        <v>0</v>
      </c>
      <c r="Q41" s="85">
        <f t="shared" si="55"/>
        <v>0</v>
      </c>
      <c r="R41" s="85">
        <f t="shared" si="56"/>
        <v>0</v>
      </c>
      <c r="S41" s="85">
        <f t="shared" si="57"/>
        <v>0</v>
      </c>
      <c r="T41" s="85">
        <f t="shared" si="58"/>
        <v>0</v>
      </c>
      <c r="U41" s="85">
        <f t="shared" si="59"/>
        <v>0</v>
      </c>
      <c r="V41" s="85">
        <f t="shared" si="60"/>
        <v>0</v>
      </c>
      <c r="W41" s="14">
        <f t="shared" si="42"/>
        <v>0</v>
      </c>
      <c r="X41" s="10"/>
      <c r="Y41" s="17" t="s">
        <v>22</v>
      </c>
      <c r="Z41" s="33">
        <f>'Aggregated bids'!U12</f>
        <v>1.6</v>
      </c>
      <c r="AA41" s="18" t="s">
        <v>3</v>
      </c>
      <c r="AB41" s="9">
        <f>'S 1'!L36</f>
        <v>0</v>
      </c>
      <c r="AC41" s="9">
        <f>'S 2'!L36</f>
        <v>0</v>
      </c>
      <c r="AD41" s="9">
        <f>'S 3'!L36</f>
        <v>0</v>
      </c>
      <c r="AE41" s="9">
        <f>'S 4'!L36</f>
        <v>0</v>
      </c>
      <c r="AF41" s="9">
        <f>'S 5'!L36</f>
        <v>0</v>
      </c>
      <c r="AG41" s="9">
        <f>'S 6'!L36</f>
        <v>0</v>
      </c>
      <c r="AH41" s="9">
        <f>'S 7'!L36</f>
        <v>0</v>
      </c>
      <c r="AI41" s="9">
        <f>'S 8'!L36</f>
        <v>0</v>
      </c>
      <c r="AJ41" s="14">
        <f t="shared" si="43"/>
        <v>0</v>
      </c>
      <c r="AL41" s="17" t="s">
        <v>22</v>
      </c>
      <c r="AM41" s="85">
        <f t="shared" si="44"/>
        <v>0</v>
      </c>
      <c r="AN41" s="85">
        <f t="shared" si="45"/>
        <v>0</v>
      </c>
      <c r="AO41" s="85">
        <f t="shared" si="46"/>
        <v>0</v>
      </c>
      <c r="AP41" s="85">
        <f t="shared" si="47"/>
        <v>0</v>
      </c>
      <c r="AQ41" s="85">
        <f t="shared" si="48"/>
        <v>0</v>
      </c>
      <c r="AR41" s="85">
        <f t="shared" si="49"/>
        <v>0</v>
      </c>
      <c r="AS41" s="85">
        <f t="shared" si="50"/>
        <v>0</v>
      </c>
      <c r="AT41" s="85">
        <f t="shared" si="51"/>
        <v>0</v>
      </c>
      <c r="AU41" s="14">
        <f t="shared" si="52"/>
        <v>0</v>
      </c>
    </row>
    <row r="42" spans="1:47" ht="15.95" customHeight="1" x14ac:dyDescent="0.35">
      <c r="A42" s="17" t="s">
        <v>23</v>
      </c>
      <c r="B42" s="33">
        <f>'Aggregated bids'!I13</f>
        <v>1.5</v>
      </c>
      <c r="C42" s="18" t="s">
        <v>3</v>
      </c>
      <c r="D42" s="9">
        <f>'S 1'!F37</f>
        <v>0</v>
      </c>
      <c r="E42" s="9">
        <f>'S 2'!F37</f>
        <v>0</v>
      </c>
      <c r="F42" s="9">
        <f>'S 3'!F37</f>
        <v>0</v>
      </c>
      <c r="G42" s="9">
        <f>'S 4'!F37</f>
        <v>0</v>
      </c>
      <c r="H42" s="9">
        <f>'S 5'!F37</f>
        <v>0</v>
      </c>
      <c r="I42" s="9">
        <f>'S 6'!F37</f>
        <v>0</v>
      </c>
      <c r="J42" s="9">
        <f>'S 7'!F37</f>
        <v>0</v>
      </c>
      <c r="K42" s="9">
        <f>'S 8'!F37</f>
        <v>0</v>
      </c>
      <c r="L42" s="14">
        <f t="shared" si="40"/>
        <v>0</v>
      </c>
      <c r="M42" s="62"/>
      <c r="N42" s="17" t="s">
        <v>23</v>
      </c>
      <c r="O42" s="85">
        <f t="shared" si="53"/>
        <v>0</v>
      </c>
      <c r="P42" s="85">
        <f t="shared" si="54"/>
        <v>0</v>
      </c>
      <c r="Q42" s="85">
        <f t="shared" si="55"/>
        <v>0</v>
      </c>
      <c r="R42" s="85">
        <f t="shared" si="56"/>
        <v>0</v>
      </c>
      <c r="S42" s="85">
        <f t="shared" si="57"/>
        <v>0</v>
      </c>
      <c r="T42" s="85">
        <f t="shared" si="58"/>
        <v>0</v>
      </c>
      <c r="U42" s="85">
        <f t="shared" si="59"/>
        <v>0</v>
      </c>
      <c r="V42" s="85">
        <f t="shared" si="60"/>
        <v>0</v>
      </c>
      <c r="W42" s="14">
        <f t="shared" si="42"/>
        <v>0</v>
      </c>
      <c r="X42" s="10"/>
      <c r="Y42" s="17" t="s">
        <v>23</v>
      </c>
      <c r="Z42" s="33">
        <f>'Aggregated bids'!U13</f>
        <v>1.5</v>
      </c>
      <c r="AA42" s="18" t="s">
        <v>3</v>
      </c>
      <c r="AB42" s="9">
        <f>'S 1'!L37</f>
        <v>0</v>
      </c>
      <c r="AC42" s="9">
        <f>'S 2'!L37</f>
        <v>0</v>
      </c>
      <c r="AD42" s="9">
        <f>'S 3'!L37</f>
        <v>0</v>
      </c>
      <c r="AE42" s="9">
        <f>'S 4'!L37</f>
        <v>0</v>
      </c>
      <c r="AF42" s="9">
        <f>'S 5'!L37</f>
        <v>0</v>
      </c>
      <c r="AG42" s="9">
        <f>'S 6'!L37</f>
        <v>0</v>
      </c>
      <c r="AH42" s="9">
        <f>'S 7'!L37</f>
        <v>0</v>
      </c>
      <c r="AI42" s="9">
        <f>'S 8'!L37</f>
        <v>0</v>
      </c>
      <c r="AJ42" s="14">
        <f t="shared" si="43"/>
        <v>0</v>
      </c>
      <c r="AL42" s="17" t="s">
        <v>23</v>
      </c>
      <c r="AM42" s="85">
        <f t="shared" si="44"/>
        <v>0</v>
      </c>
      <c r="AN42" s="85">
        <f t="shared" si="45"/>
        <v>0</v>
      </c>
      <c r="AO42" s="85">
        <f t="shared" si="46"/>
        <v>0</v>
      </c>
      <c r="AP42" s="85">
        <f t="shared" si="47"/>
        <v>0</v>
      </c>
      <c r="AQ42" s="85">
        <f t="shared" si="48"/>
        <v>0</v>
      </c>
      <c r="AR42" s="85">
        <f t="shared" si="49"/>
        <v>0</v>
      </c>
      <c r="AS42" s="85">
        <f t="shared" si="50"/>
        <v>0</v>
      </c>
      <c r="AT42" s="85">
        <f t="shared" si="51"/>
        <v>0</v>
      </c>
      <c r="AU42" s="14">
        <f t="shared" si="52"/>
        <v>0</v>
      </c>
    </row>
    <row r="43" spans="1:47" ht="15.95" customHeight="1" x14ac:dyDescent="0.25">
      <c r="A43" s="2" t="s">
        <v>106</v>
      </c>
      <c r="E43" s="87" t="str">
        <f>(IF(L42&lt;=L43,A42,IF(L41&lt;=L43,A41,IF(L40&lt;=L43,A40,IF(L39&lt;=L43,A39,IF(L38&lt;=L43,A38,IF(L37&lt;=L43,A37,IF(L36&lt;=L43,A36,IF(L35&lt;=L43,A35,IF(L34&lt;=L43,A34,A33))))))))))</f>
        <v>P0</v>
      </c>
      <c r="I43" s="16" t="s">
        <v>6</v>
      </c>
      <c r="J43" s="13"/>
      <c r="K43" s="13"/>
      <c r="L43" s="15">
        <f>Parameters!C16</f>
        <v>800000</v>
      </c>
      <c r="M43" s="63"/>
      <c r="N43" s="2"/>
      <c r="O43"/>
      <c r="P43"/>
      <c r="Q43"/>
      <c r="R43"/>
      <c r="S43"/>
      <c r="T43" s="16" t="s">
        <v>6</v>
      </c>
      <c r="U43" s="13"/>
      <c r="V43" s="13"/>
      <c r="W43" s="15">
        <f>Parameters!C16</f>
        <v>800000</v>
      </c>
      <c r="X43" s="10"/>
      <c r="Y43" s="2" t="s">
        <v>106</v>
      </c>
      <c r="AC43" s="87" t="str">
        <f>(IF(AJ42&lt;=AJ43,Y42,IF(AJ41&lt;=AJ43,Y41,IF(AJ40&lt;=AJ43,Y40,IF(AJ39&lt;=AJ43,Y39,IF(AJ38&lt;=AJ43,Y38,IF(AJ37&lt;=AJ43,Y37,IF(AJ36&lt;=AJ43,Y36,IF(AJ35&lt;=AJ43,Y35,IF(AJ34&lt;=AJ43,Y34,Y33))))))))))</f>
        <v>P0</v>
      </c>
      <c r="AG43" s="16" t="s">
        <v>6</v>
      </c>
      <c r="AH43" s="13"/>
      <c r="AI43" s="13"/>
      <c r="AJ43" s="15">
        <f>Parameters!G16</f>
        <v>800000</v>
      </c>
      <c r="AL43" s="2"/>
      <c r="AM43"/>
      <c r="AN43"/>
      <c r="AO43"/>
      <c r="AP43"/>
      <c r="AQ43"/>
      <c r="AR43" s="16" t="s">
        <v>6</v>
      </c>
      <c r="AS43" s="13"/>
      <c r="AT43" s="13"/>
      <c r="AU43" s="15">
        <f>Parameters!G16</f>
        <v>800000</v>
      </c>
    </row>
    <row r="44" spans="1:47" ht="15.95" customHeight="1" x14ac:dyDescent="0.25">
      <c r="N44" s="2"/>
      <c r="O44"/>
      <c r="P44"/>
      <c r="Q44"/>
      <c r="R44"/>
      <c r="S44"/>
      <c r="T44"/>
      <c r="U44"/>
      <c r="V44"/>
      <c r="W44" s="2"/>
      <c r="X44" s="10"/>
      <c r="AL44" s="2"/>
      <c r="AM44"/>
      <c r="AN44"/>
      <c r="AO44"/>
      <c r="AP44"/>
      <c r="AQ44"/>
      <c r="AR44"/>
      <c r="AS44"/>
      <c r="AT44"/>
      <c r="AU44" s="2"/>
    </row>
    <row r="45" spans="1:47" ht="15.95" customHeight="1" x14ac:dyDescent="0.25">
      <c r="A45" s="21" t="s">
        <v>44</v>
      </c>
      <c r="B45" s="22"/>
      <c r="C45" s="23"/>
      <c r="D45" s="7" t="s">
        <v>8</v>
      </c>
      <c r="E45" s="7" t="s">
        <v>9</v>
      </c>
      <c r="F45" s="7" t="s">
        <v>10</v>
      </c>
      <c r="G45" s="7" t="s">
        <v>11</v>
      </c>
      <c r="H45" s="7" t="s">
        <v>12</v>
      </c>
      <c r="I45" s="7" t="s">
        <v>13</v>
      </c>
      <c r="J45" s="7" t="s">
        <v>80</v>
      </c>
      <c r="K45" s="7" t="s">
        <v>81</v>
      </c>
      <c r="L45" s="12" t="s">
        <v>14</v>
      </c>
      <c r="M45" s="61"/>
      <c r="N45" s="21" t="s">
        <v>44</v>
      </c>
      <c r="O45" s="7" t="s">
        <v>8</v>
      </c>
      <c r="P45" s="7" t="s">
        <v>9</v>
      </c>
      <c r="Q45" s="7" t="s">
        <v>10</v>
      </c>
      <c r="R45" s="7" t="s">
        <v>11</v>
      </c>
      <c r="S45" s="7" t="s">
        <v>12</v>
      </c>
      <c r="T45" s="7" t="s">
        <v>13</v>
      </c>
      <c r="U45" s="7" t="s">
        <v>80</v>
      </c>
      <c r="V45" s="7" t="s">
        <v>81</v>
      </c>
      <c r="W45" s="12" t="s">
        <v>14</v>
      </c>
      <c r="X45" s="10"/>
      <c r="Y45" s="21" t="s">
        <v>44</v>
      </c>
      <c r="Z45" s="22"/>
      <c r="AA45" s="23"/>
      <c r="AB45" s="7" t="s">
        <v>8</v>
      </c>
      <c r="AC45" s="7" t="s">
        <v>9</v>
      </c>
      <c r="AD45" s="7" t="s">
        <v>10</v>
      </c>
      <c r="AE45" s="7" t="s">
        <v>11</v>
      </c>
      <c r="AF45" s="7" t="s">
        <v>12</v>
      </c>
      <c r="AG45" s="7" t="s">
        <v>13</v>
      </c>
      <c r="AH45" s="7" t="s">
        <v>80</v>
      </c>
      <c r="AI45" s="7" t="s">
        <v>81</v>
      </c>
      <c r="AJ45" s="12" t="s">
        <v>14</v>
      </c>
      <c r="AL45" s="21" t="s">
        <v>44</v>
      </c>
      <c r="AM45" s="7" t="s">
        <v>8</v>
      </c>
      <c r="AN45" s="7" t="s">
        <v>9</v>
      </c>
      <c r="AO45" s="7" t="s">
        <v>10</v>
      </c>
      <c r="AP45" s="7" t="s">
        <v>11</v>
      </c>
      <c r="AQ45" s="7" t="s">
        <v>12</v>
      </c>
      <c r="AR45" s="7" t="s">
        <v>13</v>
      </c>
      <c r="AS45" s="7" t="s">
        <v>80</v>
      </c>
      <c r="AT45" s="7" t="s">
        <v>81</v>
      </c>
      <c r="AU45" s="12" t="s">
        <v>14</v>
      </c>
    </row>
    <row r="46" spans="1:47" ht="18" x14ac:dyDescent="0.35">
      <c r="A46" s="17" t="s">
        <v>15</v>
      </c>
      <c r="B46" s="33">
        <f>'Aggregated bids'!I17</f>
        <v>4.25</v>
      </c>
      <c r="C46" s="18" t="s">
        <v>3</v>
      </c>
      <c r="D46" s="9">
        <f>'S 1'!F39</f>
        <v>0</v>
      </c>
      <c r="E46" s="9">
        <f>'S 2'!F39</f>
        <v>0</v>
      </c>
      <c r="F46" s="9">
        <f>'S 3'!F39</f>
        <v>0</v>
      </c>
      <c r="G46" s="9">
        <f>'S 4'!F39</f>
        <v>0</v>
      </c>
      <c r="H46" s="9">
        <f>'S 5'!F39</f>
        <v>0</v>
      </c>
      <c r="I46" s="9">
        <f>'S 6'!F39</f>
        <v>0</v>
      </c>
      <c r="J46" s="9">
        <f>'S 7'!F39</f>
        <v>0</v>
      </c>
      <c r="K46" s="9">
        <f>'S 8'!F39</f>
        <v>0</v>
      </c>
      <c r="L46" s="64">
        <f t="shared" ref="L46:L55" si="61">SUM(D46:K46)</f>
        <v>0</v>
      </c>
      <c r="M46" s="62"/>
      <c r="N46" s="17" t="s">
        <v>15</v>
      </c>
      <c r="O46" s="85">
        <f>IF($L46&gt;$L$56,D46*$L$56/$L46,D46)</f>
        <v>0</v>
      </c>
      <c r="P46" s="85">
        <f t="shared" ref="P46:V46" si="62">IF($L46&gt;$L$56,E46*$L$56/$L46,E46)</f>
        <v>0</v>
      </c>
      <c r="Q46" s="85">
        <f t="shared" si="62"/>
        <v>0</v>
      </c>
      <c r="R46" s="85">
        <f t="shared" si="62"/>
        <v>0</v>
      </c>
      <c r="S46" s="85">
        <f t="shared" si="62"/>
        <v>0</v>
      </c>
      <c r="T46" s="85">
        <f t="shared" si="62"/>
        <v>0</v>
      </c>
      <c r="U46" s="85">
        <f t="shared" si="62"/>
        <v>0</v>
      </c>
      <c r="V46" s="85">
        <f t="shared" si="62"/>
        <v>0</v>
      </c>
      <c r="W46" s="14">
        <f t="shared" ref="W46:W55" si="63">SUM(O46:V46)</f>
        <v>0</v>
      </c>
      <c r="X46" s="10"/>
      <c r="Y46" s="17" t="s">
        <v>15</v>
      </c>
      <c r="Z46" s="33">
        <f>'Aggregated bids'!U17</f>
        <v>4.2800000000000011</v>
      </c>
      <c r="AA46" s="18" t="s">
        <v>3</v>
      </c>
      <c r="AB46" s="9">
        <f>'S 1'!L39</f>
        <v>0</v>
      </c>
      <c r="AC46" s="9">
        <f>'S 2'!L39</f>
        <v>0</v>
      </c>
      <c r="AD46" s="9">
        <f>'S 3'!L39</f>
        <v>0</v>
      </c>
      <c r="AE46" s="9">
        <f>'S 4'!L39</f>
        <v>0</v>
      </c>
      <c r="AF46" s="9">
        <f>'S 5'!L39</f>
        <v>0</v>
      </c>
      <c r="AG46" s="9">
        <f>'S 6'!L39</f>
        <v>0</v>
      </c>
      <c r="AH46" s="9">
        <f>'S 7'!L39</f>
        <v>0</v>
      </c>
      <c r="AI46" s="9">
        <f>'S 8'!L39</f>
        <v>0</v>
      </c>
      <c r="AJ46" s="64">
        <f t="shared" ref="AJ46:AJ55" si="64">SUM(AB46:AI46)</f>
        <v>0</v>
      </c>
      <c r="AL46" s="17" t="s">
        <v>15</v>
      </c>
      <c r="AM46" s="85">
        <f t="shared" ref="AM46:AM55" si="65">IF($AJ46&gt;$AJ$56,AB46*$AJ$56/$AJ46,AB46)</f>
        <v>0</v>
      </c>
      <c r="AN46" s="85">
        <f t="shared" ref="AN46:AN55" si="66">IF($AJ46&gt;$AJ$56,AC46*$AJ$56/$AJ46,AC46)</f>
        <v>0</v>
      </c>
      <c r="AO46" s="85">
        <f t="shared" ref="AO46:AO55" si="67">IF($AJ46&gt;$AJ$56,AD46*$AJ$56/$AJ46,AD46)</f>
        <v>0</v>
      </c>
      <c r="AP46" s="85">
        <f t="shared" ref="AP46:AP55" si="68">IF($AJ46&gt;$AJ$56,AE46*$AJ$56/$AJ46,AE46)</f>
        <v>0</v>
      </c>
      <c r="AQ46" s="85">
        <f t="shared" ref="AQ46:AQ55" si="69">IF($AJ46&gt;$AJ$56,AF46*$AJ$56/$AJ46,AF46)</f>
        <v>0</v>
      </c>
      <c r="AR46" s="85">
        <f t="shared" ref="AR46:AR55" si="70">IF($AJ46&gt;$AJ$56,AG46*$AJ$56/$AJ46,AG46)</f>
        <v>0</v>
      </c>
      <c r="AS46" s="85">
        <f t="shared" ref="AS46:AS55" si="71">IF($AJ46&gt;$AJ$56,AH46*$AJ$56/$AJ46,AH46)</f>
        <v>0</v>
      </c>
      <c r="AT46" s="85">
        <f t="shared" ref="AT46:AT55" si="72">IF($AJ46&gt;$AJ$56,AI46*$AJ$56/$AJ46,AI46)</f>
        <v>0</v>
      </c>
      <c r="AU46" s="14">
        <f t="shared" ref="AU46:AU55" si="73">SUM(AM46:AT46)</f>
        <v>0</v>
      </c>
    </row>
    <row r="47" spans="1:47" ht="18" x14ac:dyDescent="0.35">
      <c r="A47" s="17" t="s">
        <v>16</v>
      </c>
      <c r="B47" s="33">
        <f>'Aggregated bids'!I18</f>
        <v>4.0999999999999996</v>
      </c>
      <c r="C47" s="18" t="s">
        <v>3</v>
      </c>
      <c r="D47" s="9">
        <f>'S 1'!F40</f>
        <v>0</v>
      </c>
      <c r="E47" s="9">
        <f>'S 2'!F40</f>
        <v>0</v>
      </c>
      <c r="F47" s="9">
        <f>'S 3'!F40</f>
        <v>0</v>
      </c>
      <c r="G47" s="9">
        <f>'S 4'!F40</f>
        <v>0</v>
      </c>
      <c r="H47" s="9">
        <f>'S 5'!F40</f>
        <v>0</v>
      </c>
      <c r="I47" s="9">
        <f>'S 6'!F40</f>
        <v>0</v>
      </c>
      <c r="J47" s="9">
        <f>'S 7'!F40</f>
        <v>0</v>
      </c>
      <c r="K47" s="9">
        <f>'S 8'!F40</f>
        <v>0</v>
      </c>
      <c r="L47" s="14">
        <f t="shared" si="61"/>
        <v>0</v>
      </c>
      <c r="M47" s="62"/>
      <c r="N47" s="17" t="s">
        <v>16</v>
      </c>
      <c r="O47" s="85">
        <f t="shared" ref="O47:O55" si="74">IF($L47&gt;$L$56,D47*$L$56/$L47,D47)</f>
        <v>0</v>
      </c>
      <c r="P47" s="85">
        <f t="shared" ref="P47:P55" si="75">IF($L47&gt;$L$56,E47*$L$56/$L47,E47)</f>
        <v>0</v>
      </c>
      <c r="Q47" s="85">
        <f t="shared" ref="Q47:Q55" si="76">IF($L47&gt;$L$56,F47*$L$56/$L47,F47)</f>
        <v>0</v>
      </c>
      <c r="R47" s="85">
        <f t="shared" ref="R47:R55" si="77">IF($L47&gt;$L$56,G47*$L$56/$L47,G47)</f>
        <v>0</v>
      </c>
      <c r="S47" s="85">
        <f t="shared" ref="S47:S55" si="78">IF($L47&gt;$L$56,H47*$L$56/$L47,H47)</f>
        <v>0</v>
      </c>
      <c r="T47" s="85">
        <f t="shared" ref="T47:T55" si="79">IF($L47&gt;$L$56,I47*$L$56/$L47,I47)</f>
        <v>0</v>
      </c>
      <c r="U47" s="85">
        <f t="shared" ref="U47:U55" si="80">IF($L47&gt;$L$56,J47*$L$56/$L47,J47)</f>
        <v>0</v>
      </c>
      <c r="V47" s="85">
        <f t="shared" ref="V47:V55" si="81">IF($L47&gt;$L$56,K47*$L$56/$L47,K47)</f>
        <v>0</v>
      </c>
      <c r="W47" s="14">
        <f t="shared" si="63"/>
        <v>0</v>
      </c>
      <c r="X47" s="10"/>
      <c r="Y47" s="17" t="s">
        <v>16</v>
      </c>
      <c r="Z47" s="33">
        <f>'Aggregated bids'!U18</f>
        <v>4.160000000000001</v>
      </c>
      <c r="AA47" s="18" t="s">
        <v>3</v>
      </c>
      <c r="AB47" s="9">
        <f>'S 1'!L40</f>
        <v>0</v>
      </c>
      <c r="AC47" s="9">
        <f>'S 2'!L40</f>
        <v>0</v>
      </c>
      <c r="AD47" s="9">
        <f>'S 3'!L40</f>
        <v>0</v>
      </c>
      <c r="AE47" s="9">
        <f>'S 4'!L40</f>
        <v>0</v>
      </c>
      <c r="AF47" s="9">
        <f>'S 5'!L40</f>
        <v>0</v>
      </c>
      <c r="AG47" s="9">
        <f>'S 6'!L40</f>
        <v>0</v>
      </c>
      <c r="AH47" s="9">
        <f>'S 7'!L40</f>
        <v>0</v>
      </c>
      <c r="AI47" s="9">
        <f>'S 8'!L40</f>
        <v>0</v>
      </c>
      <c r="AJ47" s="14">
        <f t="shared" si="64"/>
        <v>0</v>
      </c>
      <c r="AL47" s="17" t="s">
        <v>16</v>
      </c>
      <c r="AM47" s="85">
        <f t="shared" si="65"/>
        <v>0</v>
      </c>
      <c r="AN47" s="85">
        <f t="shared" si="66"/>
        <v>0</v>
      </c>
      <c r="AO47" s="85">
        <f t="shared" si="67"/>
        <v>0</v>
      </c>
      <c r="AP47" s="85">
        <f t="shared" si="68"/>
        <v>0</v>
      </c>
      <c r="AQ47" s="85">
        <f t="shared" si="69"/>
        <v>0</v>
      </c>
      <c r="AR47" s="85">
        <f t="shared" si="70"/>
        <v>0</v>
      </c>
      <c r="AS47" s="85">
        <f t="shared" si="71"/>
        <v>0</v>
      </c>
      <c r="AT47" s="85">
        <f t="shared" si="72"/>
        <v>0</v>
      </c>
      <c r="AU47" s="14">
        <f t="shared" si="73"/>
        <v>0</v>
      </c>
    </row>
    <row r="48" spans="1:47" ht="18" x14ac:dyDescent="0.35">
      <c r="A48" s="17" t="s">
        <v>59</v>
      </c>
      <c r="B48" s="33">
        <f>'Aggregated bids'!I19</f>
        <v>3.9499999999999993</v>
      </c>
      <c r="C48" s="18" t="s">
        <v>3</v>
      </c>
      <c r="D48" s="9">
        <f>'S 1'!F41</f>
        <v>0</v>
      </c>
      <c r="E48" s="9">
        <f>'S 2'!F41</f>
        <v>0</v>
      </c>
      <c r="F48" s="9">
        <f>'S 3'!F41</f>
        <v>0</v>
      </c>
      <c r="G48" s="9">
        <f>'S 4'!F41</f>
        <v>0</v>
      </c>
      <c r="H48" s="9">
        <f>'S 5'!F41</f>
        <v>0</v>
      </c>
      <c r="I48" s="9">
        <f>'S 6'!F41</f>
        <v>0</v>
      </c>
      <c r="J48" s="9">
        <f>'S 7'!F41</f>
        <v>0</v>
      </c>
      <c r="K48" s="9">
        <f>'S 8'!F41</f>
        <v>0</v>
      </c>
      <c r="L48" s="14">
        <f t="shared" si="61"/>
        <v>0</v>
      </c>
      <c r="M48" s="62"/>
      <c r="N48" s="17" t="s">
        <v>59</v>
      </c>
      <c r="O48" s="85">
        <f t="shared" si="74"/>
        <v>0</v>
      </c>
      <c r="P48" s="85">
        <f t="shared" si="75"/>
        <v>0</v>
      </c>
      <c r="Q48" s="85">
        <f t="shared" si="76"/>
        <v>0</v>
      </c>
      <c r="R48" s="85">
        <f t="shared" si="77"/>
        <v>0</v>
      </c>
      <c r="S48" s="85">
        <f t="shared" si="78"/>
        <v>0</v>
      </c>
      <c r="T48" s="85">
        <f t="shared" si="79"/>
        <v>0</v>
      </c>
      <c r="U48" s="85">
        <f t="shared" si="80"/>
        <v>0</v>
      </c>
      <c r="V48" s="85">
        <f t="shared" si="81"/>
        <v>0</v>
      </c>
      <c r="W48" s="14">
        <f t="shared" si="63"/>
        <v>0</v>
      </c>
      <c r="X48" s="10"/>
      <c r="Y48" s="17" t="s">
        <v>59</v>
      </c>
      <c r="Z48" s="33">
        <f>'Aggregated bids'!U19</f>
        <v>4.0400000000000009</v>
      </c>
      <c r="AA48" s="18" t="s">
        <v>3</v>
      </c>
      <c r="AB48" s="9">
        <f>'S 1'!L41</f>
        <v>0</v>
      </c>
      <c r="AC48" s="9">
        <f>'S 2'!L41</f>
        <v>0</v>
      </c>
      <c r="AD48" s="9">
        <f>'S 3'!L41</f>
        <v>0</v>
      </c>
      <c r="AE48" s="9">
        <f>'S 4'!L41</f>
        <v>0</v>
      </c>
      <c r="AF48" s="9">
        <f>'S 5'!L41</f>
        <v>0</v>
      </c>
      <c r="AG48" s="9">
        <f>'S 6'!L41</f>
        <v>0</v>
      </c>
      <c r="AH48" s="9">
        <f>'S 7'!L41</f>
        <v>0</v>
      </c>
      <c r="AI48" s="9">
        <f>'S 8'!L41</f>
        <v>0</v>
      </c>
      <c r="AJ48" s="14">
        <f t="shared" si="64"/>
        <v>0</v>
      </c>
      <c r="AL48" s="17" t="s">
        <v>59</v>
      </c>
      <c r="AM48" s="85">
        <f t="shared" si="65"/>
        <v>0</v>
      </c>
      <c r="AN48" s="85">
        <f t="shared" si="66"/>
        <v>0</v>
      </c>
      <c r="AO48" s="85">
        <f t="shared" si="67"/>
        <v>0</v>
      </c>
      <c r="AP48" s="85">
        <f t="shared" si="68"/>
        <v>0</v>
      </c>
      <c r="AQ48" s="85">
        <f t="shared" si="69"/>
        <v>0</v>
      </c>
      <c r="AR48" s="85">
        <f t="shared" si="70"/>
        <v>0</v>
      </c>
      <c r="AS48" s="85">
        <f t="shared" si="71"/>
        <v>0</v>
      </c>
      <c r="AT48" s="85">
        <f t="shared" si="72"/>
        <v>0</v>
      </c>
      <c r="AU48" s="14">
        <f t="shared" si="73"/>
        <v>0</v>
      </c>
    </row>
    <row r="49" spans="1:47" ht="18" x14ac:dyDescent="0.35">
      <c r="A49" s="17" t="s">
        <v>17</v>
      </c>
      <c r="B49" s="33">
        <f>'Aggregated bids'!I20</f>
        <v>3.7999999999999994</v>
      </c>
      <c r="C49" s="18" t="s">
        <v>3</v>
      </c>
      <c r="D49" s="9">
        <f>'S 1'!F42</f>
        <v>0</v>
      </c>
      <c r="E49" s="9">
        <f>'S 2'!F42</f>
        <v>0</v>
      </c>
      <c r="F49" s="9">
        <f>'S 3'!F42</f>
        <v>0</v>
      </c>
      <c r="G49" s="9">
        <f>'S 4'!F42</f>
        <v>0</v>
      </c>
      <c r="H49" s="9">
        <f>'S 5'!F42</f>
        <v>0</v>
      </c>
      <c r="I49" s="9">
        <f>'S 6'!F42</f>
        <v>0</v>
      </c>
      <c r="J49" s="9">
        <f>'S 7'!F42</f>
        <v>0</v>
      </c>
      <c r="K49" s="9">
        <f>'S 8'!F42</f>
        <v>0</v>
      </c>
      <c r="L49" s="14">
        <f t="shared" si="61"/>
        <v>0</v>
      </c>
      <c r="M49" s="62"/>
      <c r="N49" s="17" t="s">
        <v>17</v>
      </c>
      <c r="O49" s="85">
        <f t="shared" si="74"/>
        <v>0</v>
      </c>
      <c r="P49" s="85">
        <f t="shared" si="75"/>
        <v>0</v>
      </c>
      <c r="Q49" s="85">
        <f t="shared" si="76"/>
        <v>0</v>
      </c>
      <c r="R49" s="85">
        <f t="shared" si="77"/>
        <v>0</v>
      </c>
      <c r="S49" s="85">
        <f t="shared" si="78"/>
        <v>0</v>
      </c>
      <c r="T49" s="85">
        <f t="shared" si="79"/>
        <v>0</v>
      </c>
      <c r="U49" s="85">
        <f t="shared" si="80"/>
        <v>0</v>
      </c>
      <c r="V49" s="85">
        <f t="shared" si="81"/>
        <v>0</v>
      </c>
      <c r="W49" s="14">
        <f t="shared" si="63"/>
        <v>0</v>
      </c>
      <c r="X49" s="10"/>
      <c r="Y49" s="17" t="s">
        <v>17</v>
      </c>
      <c r="Z49" s="33">
        <f>'Aggregated bids'!U20</f>
        <v>3.9200000000000008</v>
      </c>
      <c r="AA49" s="18" t="s">
        <v>3</v>
      </c>
      <c r="AB49" s="9">
        <f>'S 1'!L42</f>
        <v>0</v>
      </c>
      <c r="AC49" s="9">
        <f>'S 2'!L42</f>
        <v>0</v>
      </c>
      <c r="AD49" s="9">
        <f>'S 3'!L42</f>
        <v>0</v>
      </c>
      <c r="AE49" s="9">
        <f>'S 4'!L42</f>
        <v>0</v>
      </c>
      <c r="AF49" s="9">
        <f>'S 5'!L42</f>
        <v>0</v>
      </c>
      <c r="AG49" s="9">
        <f>'S 6'!L42</f>
        <v>0</v>
      </c>
      <c r="AH49" s="9">
        <f>'S 7'!L42</f>
        <v>0</v>
      </c>
      <c r="AI49" s="9">
        <f>'S 8'!L42</f>
        <v>0</v>
      </c>
      <c r="AJ49" s="14">
        <f t="shared" si="64"/>
        <v>0</v>
      </c>
      <c r="AL49" s="17" t="s">
        <v>17</v>
      </c>
      <c r="AM49" s="85">
        <f t="shared" si="65"/>
        <v>0</v>
      </c>
      <c r="AN49" s="85">
        <f t="shared" si="66"/>
        <v>0</v>
      </c>
      <c r="AO49" s="85">
        <f t="shared" si="67"/>
        <v>0</v>
      </c>
      <c r="AP49" s="85">
        <f t="shared" si="68"/>
        <v>0</v>
      </c>
      <c r="AQ49" s="85">
        <f t="shared" si="69"/>
        <v>0</v>
      </c>
      <c r="AR49" s="85">
        <f t="shared" si="70"/>
        <v>0</v>
      </c>
      <c r="AS49" s="85">
        <f t="shared" si="71"/>
        <v>0</v>
      </c>
      <c r="AT49" s="85">
        <f t="shared" si="72"/>
        <v>0</v>
      </c>
      <c r="AU49" s="14">
        <f t="shared" si="73"/>
        <v>0</v>
      </c>
    </row>
    <row r="50" spans="1:47" ht="18" x14ac:dyDescent="0.35">
      <c r="A50" s="17" t="s">
        <v>18</v>
      </c>
      <c r="B50" s="33">
        <f>'Aggregated bids'!I21</f>
        <v>3.6499999999999995</v>
      </c>
      <c r="C50" s="18" t="s">
        <v>3</v>
      </c>
      <c r="D50" s="9">
        <f>'S 1'!F43</f>
        <v>0</v>
      </c>
      <c r="E50" s="9">
        <f>'S 2'!F43</f>
        <v>0</v>
      </c>
      <c r="F50" s="9">
        <f>'S 3'!F43</f>
        <v>0</v>
      </c>
      <c r="G50" s="9">
        <f>'S 4'!F43</f>
        <v>0</v>
      </c>
      <c r="H50" s="9">
        <f>'S 5'!F43</f>
        <v>0</v>
      </c>
      <c r="I50" s="9">
        <f>'S 6'!F43</f>
        <v>0</v>
      </c>
      <c r="J50" s="9">
        <f>'S 7'!F43</f>
        <v>0</v>
      </c>
      <c r="K50" s="9">
        <f>'S 8'!F43</f>
        <v>0</v>
      </c>
      <c r="L50" s="14">
        <f t="shared" si="61"/>
        <v>0</v>
      </c>
      <c r="M50" s="62"/>
      <c r="N50" s="17" t="s">
        <v>18</v>
      </c>
      <c r="O50" s="85">
        <f t="shared" si="74"/>
        <v>0</v>
      </c>
      <c r="P50" s="85">
        <f t="shared" si="75"/>
        <v>0</v>
      </c>
      <c r="Q50" s="85">
        <f t="shared" si="76"/>
        <v>0</v>
      </c>
      <c r="R50" s="85">
        <f t="shared" si="77"/>
        <v>0</v>
      </c>
      <c r="S50" s="85">
        <f t="shared" si="78"/>
        <v>0</v>
      </c>
      <c r="T50" s="85">
        <f t="shared" si="79"/>
        <v>0</v>
      </c>
      <c r="U50" s="85">
        <f t="shared" si="80"/>
        <v>0</v>
      </c>
      <c r="V50" s="85">
        <f t="shared" si="81"/>
        <v>0</v>
      </c>
      <c r="W50" s="14">
        <f t="shared" si="63"/>
        <v>0</v>
      </c>
      <c r="X50" s="10"/>
      <c r="Y50" s="17" t="s">
        <v>18</v>
      </c>
      <c r="Z50" s="33">
        <f>'Aggregated bids'!U21</f>
        <v>3.8000000000000007</v>
      </c>
      <c r="AA50" s="18" t="s">
        <v>3</v>
      </c>
      <c r="AB50" s="9">
        <f>'S 1'!L43</f>
        <v>0</v>
      </c>
      <c r="AC50" s="9">
        <f>'S 2'!L43</f>
        <v>0</v>
      </c>
      <c r="AD50" s="9">
        <f>'S 3'!L43</f>
        <v>0</v>
      </c>
      <c r="AE50" s="9">
        <f>'S 4'!L43</f>
        <v>0</v>
      </c>
      <c r="AF50" s="9">
        <f>'S 5'!L43</f>
        <v>0</v>
      </c>
      <c r="AG50" s="9">
        <f>'S 6'!L43</f>
        <v>0</v>
      </c>
      <c r="AH50" s="9">
        <f>'S 7'!L43</f>
        <v>0</v>
      </c>
      <c r="AI50" s="9">
        <f>'S 8'!L43</f>
        <v>0</v>
      </c>
      <c r="AJ50" s="14">
        <f t="shared" si="64"/>
        <v>0</v>
      </c>
      <c r="AL50" s="17" t="s">
        <v>18</v>
      </c>
      <c r="AM50" s="85">
        <f t="shared" si="65"/>
        <v>0</v>
      </c>
      <c r="AN50" s="85">
        <f t="shared" si="66"/>
        <v>0</v>
      </c>
      <c r="AO50" s="85">
        <f t="shared" si="67"/>
        <v>0</v>
      </c>
      <c r="AP50" s="85">
        <f t="shared" si="68"/>
        <v>0</v>
      </c>
      <c r="AQ50" s="85">
        <f t="shared" si="69"/>
        <v>0</v>
      </c>
      <c r="AR50" s="85">
        <f t="shared" si="70"/>
        <v>0</v>
      </c>
      <c r="AS50" s="85">
        <f t="shared" si="71"/>
        <v>0</v>
      </c>
      <c r="AT50" s="85">
        <f t="shared" si="72"/>
        <v>0</v>
      </c>
      <c r="AU50" s="14">
        <f t="shared" si="73"/>
        <v>0</v>
      </c>
    </row>
    <row r="51" spans="1:47" ht="18" x14ac:dyDescent="0.35">
      <c r="A51" s="17" t="s">
        <v>19</v>
      </c>
      <c r="B51" s="33">
        <f>'Aggregated bids'!I22</f>
        <v>3.4999999999999996</v>
      </c>
      <c r="C51" s="18" t="s">
        <v>3</v>
      </c>
      <c r="D51" s="9">
        <f>'S 1'!F44</f>
        <v>0</v>
      </c>
      <c r="E51" s="9">
        <f>'S 2'!F44</f>
        <v>0</v>
      </c>
      <c r="F51" s="9">
        <f>'S 3'!F44</f>
        <v>0</v>
      </c>
      <c r="G51" s="9">
        <f>'S 4'!F44</f>
        <v>0</v>
      </c>
      <c r="H51" s="9">
        <f>'S 5'!F44</f>
        <v>0</v>
      </c>
      <c r="I51" s="9">
        <f>'S 6'!F44</f>
        <v>0</v>
      </c>
      <c r="J51" s="9">
        <f>'S 7'!F44</f>
        <v>0</v>
      </c>
      <c r="K51" s="9">
        <f>'S 8'!F44</f>
        <v>0</v>
      </c>
      <c r="L51" s="14">
        <f t="shared" si="61"/>
        <v>0</v>
      </c>
      <c r="M51" s="62"/>
      <c r="N51" s="17" t="s">
        <v>19</v>
      </c>
      <c r="O51" s="85">
        <f t="shared" si="74"/>
        <v>0</v>
      </c>
      <c r="P51" s="85">
        <f t="shared" si="75"/>
        <v>0</v>
      </c>
      <c r="Q51" s="85">
        <f t="shared" si="76"/>
        <v>0</v>
      </c>
      <c r="R51" s="85">
        <f t="shared" si="77"/>
        <v>0</v>
      </c>
      <c r="S51" s="85">
        <f t="shared" si="78"/>
        <v>0</v>
      </c>
      <c r="T51" s="85">
        <f t="shared" si="79"/>
        <v>0</v>
      </c>
      <c r="U51" s="85">
        <f t="shared" si="80"/>
        <v>0</v>
      </c>
      <c r="V51" s="85">
        <f t="shared" si="81"/>
        <v>0</v>
      </c>
      <c r="W51" s="14">
        <f t="shared" si="63"/>
        <v>0</v>
      </c>
      <c r="X51" s="10"/>
      <c r="Y51" s="17" t="s">
        <v>19</v>
      </c>
      <c r="Z51" s="33">
        <f>'Aggregated bids'!U22</f>
        <v>3.6800000000000006</v>
      </c>
      <c r="AA51" s="18" t="s">
        <v>3</v>
      </c>
      <c r="AB51" s="9">
        <f>'S 1'!L44</f>
        <v>0</v>
      </c>
      <c r="AC51" s="9">
        <f>'S 2'!L44</f>
        <v>0</v>
      </c>
      <c r="AD51" s="9">
        <f>'S 3'!L44</f>
        <v>0</v>
      </c>
      <c r="AE51" s="9">
        <f>'S 4'!L44</f>
        <v>0</v>
      </c>
      <c r="AF51" s="9">
        <f>'S 5'!L44</f>
        <v>0</v>
      </c>
      <c r="AG51" s="9">
        <f>'S 6'!L44</f>
        <v>0</v>
      </c>
      <c r="AH51" s="9">
        <f>'S 7'!L44</f>
        <v>0</v>
      </c>
      <c r="AI51" s="9">
        <f>'S 8'!L44</f>
        <v>0</v>
      </c>
      <c r="AJ51" s="14">
        <f t="shared" si="64"/>
        <v>0</v>
      </c>
      <c r="AL51" s="17" t="s">
        <v>19</v>
      </c>
      <c r="AM51" s="85">
        <f t="shared" si="65"/>
        <v>0</v>
      </c>
      <c r="AN51" s="85">
        <f t="shared" si="66"/>
        <v>0</v>
      </c>
      <c r="AO51" s="85">
        <f t="shared" si="67"/>
        <v>0</v>
      </c>
      <c r="AP51" s="85">
        <f t="shared" si="68"/>
        <v>0</v>
      </c>
      <c r="AQ51" s="85">
        <f t="shared" si="69"/>
        <v>0</v>
      </c>
      <c r="AR51" s="85">
        <f t="shared" si="70"/>
        <v>0</v>
      </c>
      <c r="AS51" s="85">
        <f t="shared" si="71"/>
        <v>0</v>
      </c>
      <c r="AT51" s="85">
        <f t="shared" si="72"/>
        <v>0</v>
      </c>
      <c r="AU51" s="14">
        <f t="shared" si="73"/>
        <v>0</v>
      </c>
    </row>
    <row r="52" spans="1:47" ht="18" x14ac:dyDescent="0.35">
      <c r="A52" s="17" t="s">
        <v>20</v>
      </c>
      <c r="B52" s="33">
        <f>'Aggregated bids'!I23</f>
        <v>3.3499999999999996</v>
      </c>
      <c r="C52" s="18" t="s">
        <v>3</v>
      </c>
      <c r="D52" s="9">
        <f>'S 1'!F45</f>
        <v>0</v>
      </c>
      <c r="E52" s="9">
        <f>'S 2'!F45</f>
        <v>0</v>
      </c>
      <c r="F52" s="9">
        <f>'S 3'!F45</f>
        <v>0</v>
      </c>
      <c r="G52" s="9">
        <f>'S 4'!F45</f>
        <v>0</v>
      </c>
      <c r="H52" s="9">
        <f>'S 5'!F45</f>
        <v>0</v>
      </c>
      <c r="I52" s="9">
        <f>'S 6'!F45</f>
        <v>0</v>
      </c>
      <c r="J52" s="9">
        <f>'S 7'!F45</f>
        <v>0</v>
      </c>
      <c r="K52" s="9">
        <f>'S 8'!F45</f>
        <v>0</v>
      </c>
      <c r="L52" s="14">
        <f t="shared" si="61"/>
        <v>0</v>
      </c>
      <c r="M52" s="62"/>
      <c r="N52" s="17" t="s">
        <v>20</v>
      </c>
      <c r="O52" s="85">
        <f t="shared" si="74"/>
        <v>0</v>
      </c>
      <c r="P52" s="85">
        <f t="shared" si="75"/>
        <v>0</v>
      </c>
      <c r="Q52" s="85">
        <f t="shared" si="76"/>
        <v>0</v>
      </c>
      <c r="R52" s="85">
        <f t="shared" si="77"/>
        <v>0</v>
      </c>
      <c r="S52" s="85">
        <f t="shared" si="78"/>
        <v>0</v>
      </c>
      <c r="T52" s="85">
        <f t="shared" si="79"/>
        <v>0</v>
      </c>
      <c r="U52" s="85">
        <f t="shared" si="80"/>
        <v>0</v>
      </c>
      <c r="V52" s="85">
        <f t="shared" si="81"/>
        <v>0</v>
      </c>
      <c r="W52" s="14">
        <f t="shared" si="63"/>
        <v>0</v>
      </c>
      <c r="X52" s="10"/>
      <c r="Y52" s="17" t="s">
        <v>20</v>
      </c>
      <c r="Z52" s="33">
        <f>'Aggregated bids'!U23</f>
        <v>3.5600000000000005</v>
      </c>
      <c r="AA52" s="18" t="s">
        <v>3</v>
      </c>
      <c r="AB52" s="9">
        <f>'S 1'!L45</f>
        <v>0</v>
      </c>
      <c r="AC52" s="9">
        <f>'S 2'!L45</f>
        <v>0</v>
      </c>
      <c r="AD52" s="9">
        <f>'S 3'!L45</f>
        <v>0</v>
      </c>
      <c r="AE52" s="9">
        <f>'S 4'!L45</f>
        <v>0</v>
      </c>
      <c r="AF52" s="9">
        <f>'S 5'!L45</f>
        <v>0</v>
      </c>
      <c r="AG52" s="9">
        <f>'S 6'!L45</f>
        <v>0</v>
      </c>
      <c r="AH52" s="9">
        <f>'S 7'!L45</f>
        <v>0</v>
      </c>
      <c r="AI52" s="9">
        <f>'S 8'!L45</f>
        <v>0</v>
      </c>
      <c r="AJ52" s="14">
        <f t="shared" si="64"/>
        <v>0</v>
      </c>
      <c r="AL52" s="17" t="s">
        <v>20</v>
      </c>
      <c r="AM52" s="85">
        <f t="shared" si="65"/>
        <v>0</v>
      </c>
      <c r="AN52" s="85">
        <f t="shared" si="66"/>
        <v>0</v>
      </c>
      <c r="AO52" s="85">
        <f t="shared" si="67"/>
        <v>0</v>
      </c>
      <c r="AP52" s="85">
        <f t="shared" si="68"/>
        <v>0</v>
      </c>
      <c r="AQ52" s="85">
        <f t="shared" si="69"/>
        <v>0</v>
      </c>
      <c r="AR52" s="85">
        <f t="shared" si="70"/>
        <v>0</v>
      </c>
      <c r="AS52" s="85">
        <f t="shared" si="71"/>
        <v>0</v>
      </c>
      <c r="AT52" s="85">
        <f t="shared" si="72"/>
        <v>0</v>
      </c>
      <c r="AU52" s="14">
        <f t="shared" si="73"/>
        <v>0</v>
      </c>
    </row>
    <row r="53" spans="1:47" ht="18" x14ac:dyDescent="0.35">
      <c r="A53" s="17" t="s">
        <v>21</v>
      </c>
      <c r="B53" s="33">
        <f>'Aggregated bids'!I24</f>
        <v>3.1999999999999997</v>
      </c>
      <c r="C53" s="18" t="s">
        <v>3</v>
      </c>
      <c r="D53" s="9">
        <f>'S 1'!F46</f>
        <v>0</v>
      </c>
      <c r="E53" s="9">
        <f>'S 2'!F46</f>
        <v>0</v>
      </c>
      <c r="F53" s="9">
        <f>'S 3'!F46</f>
        <v>0</v>
      </c>
      <c r="G53" s="9">
        <f>'S 4'!F46</f>
        <v>0</v>
      </c>
      <c r="H53" s="9">
        <f>'S 5'!F46</f>
        <v>0</v>
      </c>
      <c r="I53" s="9">
        <f>'S 6'!F46</f>
        <v>0</v>
      </c>
      <c r="J53" s="9">
        <f>'S 7'!F46</f>
        <v>0</v>
      </c>
      <c r="K53" s="9">
        <f>'S 8'!F46</f>
        <v>0</v>
      </c>
      <c r="L53" s="14">
        <f t="shared" si="61"/>
        <v>0</v>
      </c>
      <c r="M53" s="62"/>
      <c r="N53" s="17" t="s">
        <v>21</v>
      </c>
      <c r="O53" s="85">
        <f t="shared" si="74"/>
        <v>0</v>
      </c>
      <c r="P53" s="85">
        <f t="shared" si="75"/>
        <v>0</v>
      </c>
      <c r="Q53" s="85">
        <f t="shared" si="76"/>
        <v>0</v>
      </c>
      <c r="R53" s="85">
        <f t="shared" si="77"/>
        <v>0</v>
      </c>
      <c r="S53" s="85">
        <f t="shared" si="78"/>
        <v>0</v>
      </c>
      <c r="T53" s="85">
        <f t="shared" si="79"/>
        <v>0</v>
      </c>
      <c r="U53" s="85">
        <f t="shared" si="80"/>
        <v>0</v>
      </c>
      <c r="V53" s="85">
        <f t="shared" si="81"/>
        <v>0</v>
      </c>
      <c r="W53" s="14">
        <f t="shared" si="63"/>
        <v>0</v>
      </c>
      <c r="X53" s="10"/>
      <c r="Y53" s="17" t="s">
        <v>21</v>
      </c>
      <c r="Z53" s="33">
        <f>'Aggregated bids'!U24</f>
        <v>3.4400000000000004</v>
      </c>
      <c r="AA53" s="18" t="s">
        <v>3</v>
      </c>
      <c r="AB53" s="9">
        <f>'S 1'!L46</f>
        <v>0</v>
      </c>
      <c r="AC53" s="9">
        <f>'S 2'!L46</f>
        <v>0</v>
      </c>
      <c r="AD53" s="9">
        <f>'S 3'!L46</f>
        <v>0</v>
      </c>
      <c r="AE53" s="9">
        <f>'S 4'!L46</f>
        <v>0</v>
      </c>
      <c r="AF53" s="9">
        <f>'S 5'!L46</f>
        <v>0</v>
      </c>
      <c r="AG53" s="9">
        <f>'S 6'!L46</f>
        <v>0</v>
      </c>
      <c r="AH53" s="9">
        <f>'S 7'!L46</f>
        <v>0</v>
      </c>
      <c r="AI53" s="9">
        <f>'S 8'!L46</f>
        <v>0</v>
      </c>
      <c r="AJ53" s="14">
        <f t="shared" si="64"/>
        <v>0</v>
      </c>
      <c r="AL53" s="17" t="s">
        <v>21</v>
      </c>
      <c r="AM53" s="85">
        <f t="shared" si="65"/>
        <v>0</v>
      </c>
      <c r="AN53" s="85">
        <f t="shared" si="66"/>
        <v>0</v>
      </c>
      <c r="AO53" s="85">
        <f t="shared" si="67"/>
        <v>0</v>
      </c>
      <c r="AP53" s="85">
        <f t="shared" si="68"/>
        <v>0</v>
      </c>
      <c r="AQ53" s="85">
        <f t="shared" si="69"/>
        <v>0</v>
      </c>
      <c r="AR53" s="85">
        <f t="shared" si="70"/>
        <v>0</v>
      </c>
      <c r="AS53" s="85">
        <f t="shared" si="71"/>
        <v>0</v>
      </c>
      <c r="AT53" s="85">
        <f t="shared" si="72"/>
        <v>0</v>
      </c>
      <c r="AU53" s="14">
        <f t="shared" si="73"/>
        <v>0</v>
      </c>
    </row>
    <row r="54" spans="1:47" ht="18" x14ac:dyDescent="0.35">
      <c r="A54" s="17" t="s">
        <v>22</v>
      </c>
      <c r="B54" s="33">
        <f>'Aggregated bids'!I25</f>
        <v>3.05</v>
      </c>
      <c r="C54" s="18" t="s">
        <v>3</v>
      </c>
      <c r="D54" s="9">
        <f>'S 1'!F47</f>
        <v>0</v>
      </c>
      <c r="E54" s="9">
        <f>'S 2'!F47</f>
        <v>0</v>
      </c>
      <c r="F54" s="9">
        <f>'S 3'!F47</f>
        <v>0</v>
      </c>
      <c r="G54" s="9">
        <f>'S 4'!F47</f>
        <v>0</v>
      </c>
      <c r="H54" s="9">
        <f>'S 5'!F47</f>
        <v>0</v>
      </c>
      <c r="I54" s="9">
        <f>'S 6'!F47</f>
        <v>0</v>
      </c>
      <c r="J54" s="9">
        <f>'S 7'!F47</f>
        <v>0</v>
      </c>
      <c r="K54" s="9">
        <f>'S 8'!F47</f>
        <v>0</v>
      </c>
      <c r="L54" s="14">
        <f t="shared" si="61"/>
        <v>0</v>
      </c>
      <c r="M54" s="62"/>
      <c r="N54" s="17" t="s">
        <v>22</v>
      </c>
      <c r="O54" s="85">
        <f t="shared" si="74"/>
        <v>0</v>
      </c>
      <c r="P54" s="85">
        <f t="shared" si="75"/>
        <v>0</v>
      </c>
      <c r="Q54" s="85">
        <f t="shared" si="76"/>
        <v>0</v>
      </c>
      <c r="R54" s="85">
        <f t="shared" si="77"/>
        <v>0</v>
      </c>
      <c r="S54" s="85">
        <f t="shared" si="78"/>
        <v>0</v>
      </c>
      <c r="T54" s="85">
        <f t="shared" si="79"/>
        <v>0</v>
      </c>
      <c r="U54" s="85">
        <f t="shared" si="80"/>
        <v>0</v>
      </c>
      <c r="V54" s="85">
        <f t="shared" si="81"/>
        <v>0</v>
      </c>
      <c r="W54" s="14">
        <f t="shared" si="63"/>
        <v>0</v>
      </c>
      <c r="X54" s="10"/>
      <c r="Y54" s="17" t="s">
        <v>22</v>
      </c>
      <c r="Z54" s="33">
        <f>'Aggregated bids'!U25</f>
        <v>3.3200000000000003</v>
      </c>
      <c r="AA54" s="18" t="s">
        <v>3</v>
      </c>
      <c r="AB54" s="9">
        <f>'S 1'!L47</f>
        <v>0</v>
      </c>
      <c r="AC54" s="9">
        <f>'S 2'!L47</f>
        <v>0</v>
      </c>
      <c r="AD54" s="9">
        <f>'S 3'!L47</f>
        <v>0</v>
      </c>
      <c r="AE54" s="9">
        <f>'S 4'!L47</f>
        <v>0</v>
      </c>
      <c r="AF54" s="9">
        <f>'S 5'!L47</f>
        <v>0</v>
      </c>
      <c r="AG54" s="9">
        <f>'S 6'!L47</f>
        <v>0</v>
      </c>
      <c r="AH54" s="9">
        <f>'S 7'!L47</f>
        <v>0</v>
      </c>
      <c r="AI54" s="9">
        <f>'S 8'!L47</f>
        <v>0</v>
      </c>
      <c r="AJ54" s="14">
        <f t="shared" si="64"/>
        <v>0</v>
      </c>
      <c r="AL54" s="17" t="s">
        <v>22</v>
      </c>
      <c r="AM54" s="85">
        <f t="shared" si="65"/>
        <v>0</v>
      </c>
      <c r="AN54" s="85">
        <f t="shared" si="66"/>
        <v>0</v>
      </c>
      <c r="AO54" s="85">
        <f t="shared" si="67"/>
        <v>0</v>
      </c>
      <c r="AP54" s="85">
        <f t="shared" si="68"/>
        <v>0</v>
      </c>
      <c r="AQ54" s="85">
        <f t="shared" si="69"/>
        <v>0</v>
      </c>
      <c r="AR54" s="85">
        <f t="shared" si="70"/>
        <v>0</v>
      </c>
      <c r="AS54" s="85">
        <f t="shared" si="71"/>
        <v>0</v>
      </c>
      <c r="AT54" s="85">
        <f t="shared" si="72"/>
        <v>0</v>
      </c>
      <c r="AU54" s="14">
        <f t="shared" si="73"/>
        <v>0</v>
      </c>
    </row>
    <row r="55" spans="1:47" ht="18" x14ac:dyDescent="0.35">
      <c r="A55" s="17" t="s">
        <v>23</v>
      </c>
      <c r="B55" s="33">
        <f>'Aggregated bids'!I26</f>
        <v>2.9</v>
      </c>
      <c r="C55" s="18" t="s">
        <v>3</v>
      </c>
      <c r="D55" s="9">
        <f>'S 1'!F48</f>
        <v>0</v>
      </c>
      <c r="E55" s="9">
        <f>'S 2'!F48</f>
        <v>0</v>
      </c>
      <c r="F55" s="9">
        <f>'S 3'!F48</f>
        <v>0</v>
      </c>
      <c r="G55" s="9">
        <f>'S 4'!F48</f>
        <v>0</v>
      </c>
      <c r="H55" s="9">
        <f>'S 5'!F48</f>
        <v>0</v>
      </c>
      <c r="I55" s="9">
        <f>'S 6'!F48</f>
        <v>0</v>
      </c>
      <c r="J55" s="9">
        <f>'S 7'!F48</f>
        <v>0</v>
      </c>
      <c r="K55" s="9">
        <f>'S 8'!F48</f>
        <v>0</v>
      </c>
      <c r="L55" s="14">
        <f t="shared" si="61"/>
        <v>0</v>
      </c>
      <c r="M55" s="62"/>
      <c r="N55" s="17" t="s">
        <v>23</v>
      </c>
      <c r="O55" s="85">
        <f t="shared" si="74"/>
        <v>0</v>
      </c>
      <c r="P55" s="85">
        <f t="shared" si="75"/>
        <v>0</v>
      </c>
      <c r="Q55" s="85">
        <f t="shared" si="76"/>
        <v>0</v>
      </c>
      <c r="R55" s="85">
        <f t="shared" si="77"/>
        <v>0</v>
      </c>
      <c r="S55" s="85">
        <f t="shared" si="78"/>
        <v>0</v>
      </c>
      <c r="T55" s="85">
        <f t="shared" si="79"/>
        <v>0</v>
      </c>
      <c r="U55" s="85">
        <f t="shared" si="80"/>
        <v>0</v>
      </c>
      <c r="V55" s="85">
        <f t="shared" si="81"/>
        <v>0</v>
      </c>
      <c r="W55" s="14">
        <f t="shared" si="63"/>
        <v>0</v>
      </c>
      <c r="X55" s="10"/>
      <c r="Y55" s="17" t="s">
        <v>23</v>
      </c>
      <c r="Z55" s="33">
        <f>'Aggregated bids'!U26</f>
        <v>3.2</v>
      </c>
      <c r="AA55" s="18" t="s">
        <v>3</v>
      </c>
      <c r="AB55" s="9">
        <f>'S 1'!L48</f>
        <v>0</v>
      </c>
      <c r="AC55" s="9">
        <f>'S 2'!L48</f>
        <v>0</v>
      </c>
      <c r="AD55" s="9">
        <f>'S 3'!L48</f>
        <v>0</v>
      </c>
      <c r="AE55" s="9">
        <f>'S 4'!L48</f>
        <v>0</v>
      </c>
      <c r="AF55" s="9">
        <f>'S 5'!L48</f>
        <v>0</v>
      </c>
      <c r="AG55" s="9">
        <f>'S 6'!L48</f>
        <v>0</v>
      </c>
      <c r="AH55" s="9">
        <f>'S 7'!L48</f>
        <v>0</v>
      </c>
      <c r="AI55" s="9">
        <f>'S 8'!L48</f>
        <v>0</v>
      </c>
      <c r="AJ55" s="14">
        <f t="shared" si="64"/>
        <v>0</v>
      </c>
      <c r="AL55" s="17" t="s">
        <v>23</v>
      </c>
      <c r="AM55" s="85">
        <f t="shared" si="65"/>
        <v>0</v>
      </c>
      <c r="AN55" s="85">
        <f t="shared" si="66"/>
        <v>0</v>
      </c>
      <c r="AO55" s="85">
        <f t="shared" si="67"/>
        <v>0</v>
      </c>
      <c r="AP55" s="85">
        <f t="shared" si="68"/>
        <v>0</v>
      </c>
      <c r="AQ55" s="85">
        <f t="shared" si="69"/>
        <v>0</v>
      </c>
      <c r="AR55" s="85">
        <f t="shared" si="70"/>
        <v>0</v>
      </c>
      <c r="AS55" s="85">
        <f t="shared" si="71"/>
        <v>0</v>
      </c>
      <c r="AT55" s="85">
        <f t="shared" si="72"/>
        <v>0</v>
      </c>
      <c r="AU55" s="14">
        <f t="shared" si="73"/>
        <v>0</v>
      </c>
    </row>
    <row r="56" spans="1:47" x14ac:dyDescent="0.25">
      <c r="A56" s="2" t="s">
        <v>106</v>
      </c>
      <c r="E56" s="87" t="str">
        <f>(IF(L55&lt;=L56,A55,IF(L54&lt;=L56,A54,IF(L53&lt;=L56,A53,IF(L52&lt;=L56,A52,IF(L51&lt;=L56,A51,IF(L50&lt;=L56,A50,IF(L49&lt;=L56,A49,IF(L48&lt;=L56,A48,IF(L47&lt;=L56,A47,A46))))))))))</f>
        <v>P0</v>
      </c>
      <c r="I56" s="16" t="s">
        <v>6</v>
      </c>
      <c r="J56" s="13"/>
      <c r="K56" s="13"/>
      <c r="L56" s="15">
        <f>Parameters!C21</f>
        <v>400000</v>
      </c>
      <c r="M56" s="63"/>
      <c r="N56" s="2"/>
      <c r="O56"/>
      <c r="P56"/>
      <c r="Q56"/>
      <c r="R56"/>
      <c r="S56"/>
      <c r="T56" s="16" t="s">
        <v>6</v>
      </c>
      <c r="U56" s="13"/>
      <c r="V56" s="13"/>
      <c r="W56" s="15">
        <f>Parameters!C21</f>
        <v>400000</v>
      </c>
      <c r="X56" s="10"/>
      <c r="Y56" s="2" t="s">
        <v>106</v>
      </c>
      <c r="AC56" s="87" t="str">
        <f>(IF(AJ55&lt;=AJ56,Y55,IF(AJ54&lt;=AJ56,Y54,IF(AJ53&lt;=AJ56,Y53,IF(AJ52&lt;=AJ56,Y52,IF(AJ51&lt;=AJ56,Y51,IF(AJ50&lt;=AJ56,Y50,IF(AJ49&lt;=AJ56,Y49,IF(AJ48&lt;=AJ56,Y48,IF(AJ47&lt;=AJ56,Y47,Y46))))))))))</f>
        <v>P0</v>
      </c>
      <c r="AG56" s="16" t="s">
        <v>6</v>
      </c>
      <c r="AH56" s="13"/>
      <c r="AI56" s="13"/>
      <c r="AJ56" s="15">
        <f>Parameters!G21</f>
        <v>400000</v>
      </c>
      <c r="AL56" s="2"/>
      <c r="AM56"/>
      <c r="AN56"/>
      <c r="AO56"/>
      <c r="AP56"/>
      <c r="AQ56"/>
      <c r="AR56" s="16" t="s">
        <v>6</v>
      </c>
      <c r="AS56" s="13"/>
      <c r="AT56" s="13"/>
      <c r="AU56" s="15">
        <f>Parameters!G21</f>
        <v>400000</v>
      </c>
    </row>
  </sheetData>
  <sheetProtection sort="0"/>
  <phoneticPr fontId="2" type="noConversion"/>
  <conditionalFormatting sqref="L7:L16">
    <cfRule type="cellIs" dxfId="31" priority="33" operator="equal">
      <formula>$L$17</formula>
    </cfRule>
    <cfRule type="cellIs" dxfId="30" priority="34" operator="lessThan">
      <formula>$L$17</formula>
    </cfRule>
  </conditionalFormatting>
  <conditionalFormatting sqref="L20:L29">
    <cfRule type="cellIs" dxfId="29" priority="31" operator="equal">
      <formula>$L$30</formula>
    </cfRule>
    <cfRule type="cellIs" dxfId="28" priority="32" operator="lessThan">
      <formula>$L$30</formula>
    </cfRule>
  </conditionalFormatting>
  <conditionalFormatting sqref="AJ7:AJ16">
    <cfRule type="cellIs" dxfId="27" priority="29" operator="equal">
      <formula>$AJ$17</formula>
    </cfRule>
    <cfRule type="cellIs" dxfId="26" priority="30" operator="lessThan">
      <formula>$AJ$17</formula>
    </cfRule>
  </conditionalFormatting>
  <conditionalFormatting sqref="AJ20:AJ29">
    <cfRule type="cellIs" dxfId="25" priority="27" operator="equal">
      <formula>$AJ$30</formula>
    </cfRule>
    <cfRule type="cellIs" dxfId="24" priority="28" operator="lessThan">
      <formula>$AJ$30</formula>
    </cfRule>
  </conditionalFormatting>
  <conditionalFormatting sqref="L33:L42">
    <cfRule type="cellIs" dxfId="23" priority="25" operator="equal">
      <formula>$L$43</formula>
    </cfRule>
    <cfRule type="cellIs" dxfId="22" priority="26" operator="lessThan">
      <formula>$L$43</formula>
    </cfRule>
  </conditionalFormatting>
  <conditionalFormatting sqref="L46:L55">
    <cfRule type="cellIs" dxfId="21" priority="23" operator="equal">
      <formula>$L$56</formula>
    </cfRule>
    <cfRule type="cellIs" dxfId="20" priority="24" operator="lessThan">
      <formula>$L$56</formula>
    </cfRule>
  </conditionalFormatting>
  <conditionalFormatting sqref="AJ46:AJ55">
    <cfRule type="cellIs" dxfId="19" priority="21" operator="equal">
      <formula>$AJ$56</formula>
    </cfRule>
    <cfRule type="cellIs" dxfId="18" priority="22" operator="lessThan">
      <formula>$AJ$56</formula>
    </cfRule>
  </conditionalFormatting>
  <conditionalFormatting sqref="AJ33:AJ42">
    <cfRule type="cellIs" dxfId="17" priority="19" operator="equal">
      <formula>$AJ$43</formula>
    </cfRule>
    <cfRule type="cellIs" dxfId="16" priority="20" operator="lessThan">
      <formula>$AJ$43</formula>
    </cfRule>
  </conditionalFormatting>
  <pageMargins left="0.70866141732283472" right="0.70866141732283472" top="0.74803149606299213" bottom="0.74803149606299213" header="0.31496062992125984" footer="0.31496062992125984"/>
  <pageSetup scale="67" orientation="landscape" r:id="rId1"/>
  <rowBreaks count="1" manualBreakCount="1">
    <brk id="31" max="16383" man="1"/>
  </rowBreaks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"/>
  <sheetViews>
    <sheetView zoomScaleNormal="100" workbookViewId="0">
      <selection activeCell="I33" sqref="I33"/>
    </sheetView>
  </sheetViews>
  <sheetFormatPr defaultColWidth="9.140625" defaultRowHeight="15" x14ac:dyDescent="0.25"/>
  <cols>
    <col min="1" max="1" width="9.140625" customWidth="1"/>
    <col min="2" max="2" width="3.7109375" customWidth="1"/>
    <col min="3" max="3" width="5.7109375" customWidth="1"/>
    <col min="4" max="4" width="3.7109375" customWidth="1"/>
    <col min="5" max="5" width="10" customWidth="1"/>
    <col min="6" max="6" width="2.7109375" style="20" customWidth="1"/>
    <col min="7" max="7" width="9.140625" style="20" customWidth="1"/>
    <col min="8" max="8" width="5.140625" style="20" customWidth="1"/>
    <col min="9" max="9" width="6.42578125" style="20" customWidth="1"/>
    <col min="10" max="10" width="3.5703125" style="20" customWidth="1"/>
    <col min="11" max="11" width="10.28515625" style="20" customWidth="1"/>
    <col min="12" max="12" width="2.5703125" style="20" customWidth="1"/>
    <col min="13" max="13" width="9.140625" customWidth="1"/>
    <col min="14" max="14" width="3.7109375" customWidth="1"/>
    <col min="15" max="15" width="5.7109375" customWidth="1"/>
    <col min="16" max="16" width="3.7109375" customWidth="1"/>
    <col min="17" max="17" width="10.5703125" customWidth="1"/>
    <col min="18" max="18" width="2.28515625" customWidth="1"/>
    <col min="19" max="19" width="7.28515625" customWidth="1"/>
    <col min="20" max="20" width="4.28515625" customWidth="1"/>
    <col min="21" max="21" width="7.28515625" customWidth="1"/>
    <col min="22" max="22" width="3.5703125" customWidth="1"/>
    <col min="23" max="23" width="9.7109375" customWidth="1"/>
  </cols>
  <sheetData>
    <row r="1" spans="1:23" ht="15.95" customHeight="1" x14ac:dyDescent="0.25">
      <c r="B1" s="8" t="s">
        <v>5</v>
      </c>
      <c r="C1" s="8"/>
      <c r="D1" s="8"/>
      <c r="L1" s="10"/>
      <c r="N1" s="8" t="s">
        <v>29</v>
      </c>
    </row>
    <row r="2" spans="1:23" ht="6" customHeight="1" x14ac:dyDescent="0.25">
      <c r="B2" s="2"/>
      <c r="C2" s="2"/>
      <c r="D2" s="2"/>
      <c r="L2" s="10"/>
    </row>
    <row r="3" spans="1:23" ht="15.95" customHeight="1" x14ac:dyDescent="0.25">
      <c r="B3" s="21" t="s">
        <v>34</v>
      </c>
      <c r="C3" s="22"/>
      <c r="D3" s="23"/>
      <c r="E3" s="12" t="s">
        <v>14</v>
      </c>
      <c r="F3" s="61"/>
      <c r="G3"/>
      <c r="H3" s="21" t="s">
        <v>36</v>
      </c>
      <c r="I3" s="22"/>
      <c r="J3" s="23"/>
      <c r="K3" s="12" t="s">
        <v>14</v>
      </c>
      <c r="L3" s="34"/>
      <c r="N3" s="21" t="s">
        <v>34</v>
      </c>
      <c r="O3" s="22"/>
      <c r="P3" s="23"/>
      <c r="Q3" s="12" t="s">
        <v>14</v>
      </c>
      <c r="T3" s="21" t="s">
        <v>36</v>
      </c>
      <c r="U3" s="22"/>
      <c r="V3" s="23"/>
      <c r="W3" s="12" t="s">
        <v>14</v>
      </c>
    </row>
    <row r="4" spans="1:23" ht="15.95" customHeight="1" x14ac:dyDescent="0.35">
      <c r="B4" s="17" t="s">
        <v>15</v>
      </c>
      <c r="C4" s="33">
        <f>C5+Parameters!$C$8</f>
        <v>4.1899999999999995</v>
      </c>
      <c r="D4" s="18" t="s">
        <v>3</v>
      </c>
      <c r="E4" s="64">
        <f>'Individ shippers + allocations'!L7</f>
        <v>0</v>
      </c>
      <c r="F4" s="62"/>
      <c r="G4"/>
      <c r="H4" s="17" t="s">
        <v>15</v>
      </c>
      <c r="I4" s="33">
        <f>I5+Parameters!$C$18</f>
        <v>2.4000000000000008</v>
      </c>
      <c r="J4" s="18" t="s">
        <v>3</v>
      </c>
      <c r="K4" s="64">
        <f>'Individ shippers + allocations'!L33</f>
        <v>0</v>
      </c>
      <c r="L4" s="35"/>
      <c r="N4" s="17" t="s">
        <v>15</v>
      </c>
      <c r="O4" s="33">
        <f>O5+Parameters!$G$8</f>
        <v>8.8999999999999968</v>
      </c>
      <c r="P4" s="18" t="s">
        <v>3</v>
      </c>
      <c r="Q4" s="64">
        <f>'Individ shippers + allocations'!AJ7</f>
        <v>0</v>
      </c>
      <c r="T4" s="17" t="s">
        <v>15</v>
      </c>
      <c r="U4" s="33">
        <f>U5+Parameters!$G$18</f>
        <v>2.4000000000000008</v>
      </c>
      <c r="V4" s="18" t="s">
        <v>3</v>
      </c>
      <c r="W4" s="64">
        <f>'Individ shippers + allocations'!AJ33</f>
        <v>0</v>
      </c>
    </row>
    <row r="5" spans="1:23" ht="15.95" customHeight="1" x14ac:dyDescent="0.35">
      <c r="B5" s="17" t="s">
        <v>16</v>
      </c>
      <c r="C5" s="33">
        <f>C6+Parameters!$C$8</f>
        <v>4.0799999999999992</v>
      </c>
      <c r="D5" s="18" t="s">
        <v>3</v>
      </c>
      <c r="E5" s="14">
        <f>'Individ shippers + allocations'!L8</f>
        <v>0</v>
      </c>
      <c r="F5" s="62"/>
      <c r="G5"/>
      <c r="H5" s="17" t="s">
        <v>16</v>
      </c>
      <c r="I5" s="33">
        <f>I6+Parameters!$C$18</f>
        <v>2.3000000000000007</v>
      </c>
      <c r="J5" s="18" t="s">
        <v>3</v>
      </c>
      <c r="K5" s="14">
        <f>'Individ shippers + allocations'!L34</f>
        <v>0</v>
      </c>
      <c r="L5" s="35"/>
      <c r="N5" s="17" t="s">
        <v>16</v>
      </c>
      <c r="O5" s="33">
        <f>O6+Parameters!$G$8</f>
        <v>8.2999999999999972</v>
      </c>
      <c r="P5" s="18" t="s">
        <v>3</v>
      </c>
      <c r="Q5" s="14">
        <f>'Individ shippers + allocations'!AJ8</f>
        <v>0</v>
      </c>
      <c r="T5" s="17" t="s">
        <v>16</v>
      </c>
      <c r="U5" s="33">
        <f>U6+Parameters!$G$18</f>
        <v>2.3000000000000007</v>
      </c>
      <c r="V5" s="18" t="s">
        <v>3</v>
      </c>
      <c r="W5" s="14">
        <f>'Individ shippers + allocations'!AJ34</f>
        <v>0</v>
      </c>
    </row>
    <row r="6" spans="1:23" ht="15.95" customHeight="1" x14ac:dyDescent="0.35">
      <c r="B6" s="17" t="s">
        <v>59</v>
      </c>
      <c r="C6" s="33">
        <f>C7+Parameters!$C$8</f>
        <v>3.9699999999999993</v>
      </c>
      <c r="D6" s="18" t="s">
        <v>3</v>
      </c>
      <c r="E6" s="14">
        <f>'Individ shippers + allocations'!L9</f>
        <v>0</v>
      </c>
      <c r="F6" s="62"/>
      <c r="G6"/>
      <c r="H6" s="17" t="s">
        <v>59</v>
      </c>
      <c r="I6" s="33">
        <f>I7+Parameters!$C$18</f>
        <v>2.2000000000000006</v>
      </c>
      <c r="J6" s="18" t="s">
        <v>3</v>
      </c>
      <c r="K6" s="14">
        <f>'Individ shippers + allocations'!L35</f>
        <v>0</v>
      </c>
      <c r="L6" s="35"/>
      <c r="N6" s="17" t="s">
        <v>59</v>
      </c>
      <c r="O6" s="33">
        <f>O7+Parameters!$G$8</f>
        <v>7.6999999999999975</v>
      </c>
      <c r="P6" s="18" t="s">
        <v>3</v>
      </c>
      <c r="Q6" s="14">
        <f>'Individ shippers + allocations'!AJ9</f>
        <v>0</v>
      </c>
      <c r="T6" s="17" t="s">
        <v>59</v>
      </c>
      <c r="U6" s="33">
        <f>U7+Parameters!$G$18</f>
        <v>2.2000000000000006</v>
      </c>
      <c r="V6" s="18" t="s">
        <v>3</v>
      </c>
      <c r="W6" s="14">
        <f>'Individ shippers + allocations'!AJ35</f>
        <v>0</v>
      </c>
    </row>
    <row r="7" spans="1:23" ht="15.95" customHeight="1" x14ac:dyDescent="0.35">
      <c r="B7" s="17" t="s">
        <v>17</v>
      </c>
      <c r="C7" s="33">
        <f>C8+Parameters!$C$8</f>
        <v>3.8599999999999994</v>
      </c>
      <c r="D7" s="18" t="s">
        <v>3</v>
      </c>
      <c r="E7" s="14">
        <f>'Individ shippers + allocations'!L10</f>
        <v>0</v>
      </c>
      <c r="F7" s="62"/>
      <c r="G7"/>
      <c r="H7" s="17" t="s">
        <v>17</v>
      </c>
      <c r="I7" s="33">
        <f>I8+Parameters!$C$18</f>
        <v>2.1000000000000005</v>
      </c>
      <c r="J7" s="18" t="s">
        <v>3</v>
      </c>
      <c r="K7" s="14">
        <f>'Individ shippers + allocations'!L36</f>
        <v>0</v>
      </c>
      <c r="L7" s="35"/>
      <c r="N7" s="17" t="s">
        <v>17</v>
      </c>
      <c r="O7" s="33">
        <f>O8+Parameters!$G$8</f>
        <v>7.0999999999999979</v>
      </c>
      <c r="P7" s="18" t="s">
        <v>3</v>
      </c>
      <c r="Q7" s="14">
        <f>'Individ shippers + allocations'!AJ10</f>
        <v>0</v>
      </c>
      <c r="T7" s="17" t="s">
        <v>17</v>
      </c>
      <c r="U7" s="33">
        <f>U8+Parameters!$G$18</f>
        <v>2.1000000000000005</v>
      </c>
      <c r="V7" s="18" t="s">
        <v>3</v>
      </c>
      <c r="W7" s="14">
        <f>'Individ shippers + allocations'!AJ36</f>
        <v>0</v>
      </c>
    </row>
    <row r="8" spans="1:23" ht="15.95" customHeight="1" x14ac:dyDescent="0.35">
      <c r="B8" s="17" t="s">
        <v>18</v>
      </c>
      <c r="C8" s="33">
        <f>C9+Parameters!$C$8</f>
        <v>3.7499999999999996</v>
      </c>
      <c r="D8" s="18" t="s">
        <v>3</v>
      </c>
      <c r="E8" s="14">
        <f>'Individ shippers + allocations'!L11</f>
        <v>0</v>
      </c>
      <c r="F8" s="62"/>
      <c r="G8"/>
      <c r="H8" s="17" t="s">
        <v>18</v>
      </c>
      <c r="I8" s="33">
        <f>I9+Parameters!$C$18</f>
        <v>2.0000000000000004</v>
      </c>
      <c r="J8" s="18" t="s">
        <v>3</v>
      </c>
      <c r="K8" s="14">
        <f>'Individ shippers + allocations'!L37</f>
        <v>0</v>
      </c>
      <c r="L8" s="35"/>
      <c r="N8" s="17" t="s">
        <v>18</v>
      </c>
      <c r="O8" s="33">
        <f>O9+Parameters!$G$8</f>
        <v>6.4999999999999982</v>
      </c>
      <c r="P8" s="18" t="s">
        <v>3</v>
      </c>
      <c r="Q8" s="14">
        <f>'Individ shippers + allocations'!AJ11</f>
        <v>0</v>
      </c>
      <c r="T8" s="17" t="s">
        <v>18</v>
      </c>
      <c r="U8" s="33">
        <f>U9+Parameters!$G$18</f>
        <v>2.0000000000000004</v>
      </c>
      <c r="V8" s="18" t="s">
        <v>3</v>
      </c>
      <c r="W8" s="14">
        <f>'Individ shippers + allocations'!AJ37</f>
        <v>0</v>
      </c>
    </row>
    <row r="9" spans="1:23" ht="15.95" customHeight="1" x14ac:dyDescent="0.35">
      <c r="B9" s="17" t="s">
        <v>19</v>
      </c>
      <c r="C9" s="33">
        <f>C10+Parameters!$C$8</f>
        <v>3.6399999999999997</v>
      </c>
      <c r="D9" s="18" t="s">
        <v>3</v>
      </c>
      <c r="E9" s="14">
        <f>'Individ shippers + allocations'!L12</f>
        <v>0</v>
      </c>
      <c r="F9" s="62"/>
      <c r="G9"/>
      <c r="H9" s="17" t="s">
        <v>19</v>
      </c>
      <c r="I9" s="33">
        <f>I10+Parameters!$C$18</f>
        <v>1.9000000000000004</v>
      </c>
      <c r="J9" s="18" t="s">
        <v>3</v>
      </c>
      <c r="K9" s="14">
        <f>'Individ shippers + allocations'!L38</f>
        <v>0</v>
      </c>
      <c r="L9" s="35"/>
      <c r="N9" s="17" t="s">
        <v>19</v>
      </c>
      <c r="O9" s="33">
        <f>O10+Parameters!$G$8</f>
        <v>5.8999999999999986</v>
      </c>
      <c r="P9" s="18" t="s">
        <v>3</v>
      </c>
      <c r="Q9" s="14">
        <f>'Individ shippers + allocations'!AJ12</f>
        <v>0</v>
      </c>
      <c r="T9" s="17" t="s">
        <v>19</v>
      </c>
      <c r="U9" s="33">
        <f>U10+Parameters!$G$18</f>
        <v>1.9000000000000004</v>
      </c>
      <c r="V9" s="18" t="s">
        <v>3</v>
      </c>
      <c r="W9" s="14">
        <f>'Individ shippers + allocations'!AJ38</f>
        <v>0</v>
      </c>
    </row>
    <row r="10" spans="1:23" ht="15.95" customHeight="1" x14ac:dyDescent="0.35">
      <c r="B10" s="17" t="s">
        <v>20</v>
      </c>
      <c r="C10" s="33">
        <f>C11+Parameters!$C$8</f>
        <v>3.53</v>
      </c>
      <c r="D10" s="18" t="s">
        <v>3</v>
      </c>
      <c r="E10" s="14">
        <f>'Individ shippers + allocations'!L13</f>
        <v>0</v>
      </c>
      <c r="F10" s="62"/>
      <c r="G10"/>
      <c r="H10" s="17" t="s">
        <v>20</v>
      </c>
      <c r="I10" s="33">
        <f>I11+Parameters!$C$18</f>
        <v>1.8000000000000003</v>
      </c>
      <c r="J10" s="18" t="s">
        <v>3</v>
      </c>
      <c r="K10" s="14">
        <f>'Individ shippers + allocations'!L39</f>
        <v>0</v>
      </c>
      <c r="L10" s="35"/>
      <c r="N10" s="17" t="s">
        <v>20</v>
      </c>
      <c r="O10" s="33">
        <f>O11+Parameters!$G$8</f>
        <v>5.2999999999999989</v>
      </c>
      <c r="P10" s="18" t="s">
        <v>3</v>
      </c>
      <c r="Q10" s="14">
        <f>'Individ shippers + allocations'!AJ13</f>
        <v>0</v>
      </c>
      <c r="T10" s="17" t="s">
        <v>20</v>
      </c>
      <c r="U10" s="33">
        <f>U11+Parameters!$G$18</f>
        <v>1.8000000000000003</v>
      </c>
      <c r="V10" s="18" t="s">
        <v>3</v>
      </c>
      <c r="W10" s="14">
        <f>'Individ shippers + allocations'!AJ39</f>
        <v>0</v>
      </c>
    </row>
    <row r="11" spans="1:23" ht="15.95" customHeight="1" x14ac:dyDescent="0.35">
      <c r="B11" s="17" t="s">
        <v>21</v>
      </c>
      <c r="C11" s="33">
        <f>C12+Parameters!$C$8</f>
        <v>3.42</v>
      </c>
      <c r="D11" s="18" t="s">
        <v>3</v>
      </c>
      <c r="E11" s="14">
        <f>'Individ shippers + allocations'!L14</f>
        <v>0</v>
      </c>
      <c r="F11" s="62"/>
      <c r="G11"/>
      <c r="H11" s="17" t="s">
        <v>21</v>
      </c>
      <c r="I11" s="33">
        <f>I12+Parameters!$C$18</f>
        <v>1.7000000000000002</v>
      </c>
      <c r="J11" s="18" t="s">
        <v>3</v>
      </c>
      <c r="K11" s="14">
        <f>'Individ shippers + allocations'!L40</f>
        <v>0</v>
      </c>
      <c r="L11" s="35"/>
      <c r="N11" s="17" t="s">
        <v>21</v>
      </c>
      <c r="O11" s="33">
        <f>O12+Parameters!$G$8</f>
        <v>4.6999999999999993</v>
      </c>
      <c r="P11" s="18" t="s">
        <v>3</v>
      </c>
      <c r="Q11" s="14">
        <f>'Individ shippers + allocations'!AJ14</f>
        <v>0</v>
      </c>
      <c r="T11" s="17" t="s">
        <v>21</v>
      </c>
      <c r="U11" s="33">
        <f>U12+Parameters!$G$18</f>
        <v>1.7000000000000002</v>
      </c>
      <c r="V11" s="18" t="s">
        <v>3</v>
      </c>
      <c r="W11" s="14">
        <f>'Individ shippers + allocations'!AJ40</f>
        <v>0</v>
      </c>
    </row>
    <row r="12" spans="1:23" ht="15.95" customHeight="1" x14ac:dyDescent="0.35">
      <c r="B12" s="17" t="s">
        <v>22</v>
      </c>
      <c r="C12" s="33">
        <f>C13+Parameters!$C$8</f>
        <v>3.31</v>
      </c>
      <c r="D12" s="18" t="s">
        <v>3</v>
      </c>
      <c r="E12" s="14">
        <f>'Individ shippers + allocations'!L15</f>
        <v>0</v>
      </c>
      <c r="F12" s="62"/>
      <c r="G12"/>
      <c r="H12" s="17" t="s">
        <v>22</v>
      </c>
      <c r="I12" s="33">
        <f>I13+Parameters!$C$18</f>
        <v>1.6</v>
      </c>
      <c r="J12" s="18" t="s">
        <v>3</v>
      </c>
      <c r="K12" s="14">
        <f>'Individ shippers + allocations'!L41</f>
        <v>0</v>
      </c>
      <c r="L12" s="35"/>
      <c r="N12" s="17" t="s">
        <v>22</v>
      </c>
      <c r="O12" s="33">
        <f>O13+Parameters!$G$8</f>
        <v>4.0999999999999996</v>
      </c>
      <c r="P12" s="18" t="s">
        <v>3</v>
      </c>
      <c r="Q12" s="14">
        <f>'Individ shippers + allocations'!AJ15</f>
        <v>0</v>
      </c>
      <c r="T12" s="17" t="s">
        <v>22</v>
      </c>
      <c r="U12" s="33">
        <f>U13+Parameters!$G$18</f>
        <v>1.6</v>
      </c>
      <c r="V12" s="18" t="s">
        <v>3</v>
      </c>
      <c r="W12" s="14">
        <f>'Individ shippers + allocations'!AJ41</f>
        <v>0</v>
      </c>
    </row>
    <row r="13" spans="1:23" ht="15.95" customHeight="1" x14ac:dyDescent="0.35">
      <c r="B13" s="17" t="s">
        <v>23</v>
      </c>
      <c r="C13" s="33">
        <f>Parameters!C7</f>
        <v>3.2</v>
      </c>
      <c r="D13" s="18" t="s">
        <v>3</v>
      </c>
      <c r="E13" s="14">
        <f>'Individ shippers + allocations'!L16</f>
        <v>0</v>
      </c>
      <c r="F13" s="62"/>
      <c r="G13"/>
      <c r="H13" s="17" t="s">
        <v>23</v>
      </c>
      <c r="I13" s="33">
        <f>Parameters!C17</f>
        <v>1.5</v>
      </c>
      <c r="J13" s="18" t="s">
        <v>3</v>
      </c>
      <c r="K13" s="14">
        <f>'Individ shippers + allocations'!L42</f>
        <v>0</v>
      </c>
      <c r="L13" s="35"/>
      <c r="N13" s="17" t="s">
        <v>23</v>
      </c>
      <c r="O13" s="33">
        <f>Parameters!G7</f>
        <v>3.5</v>
      </c>
      <c r="P13" s="18" t="s">
        <v>3</v>
      </c>
      <c r="Q13" s="14">
        <f>'Individ shippers + allocations'!AJ16</f>
        <v>0</v>
      </c>
      <c r="T13" s="17" t="s">
        <v>23</v>
      </c>
      <c r="U13" s="33">
        <f>Parameters!G17</f>
        <v>1.5</v>
      </c>
      <c r="V13" s="18" t="s">
        <v>3</v>
      </c>
      <c r="W13" s="14">
        <f>'Individ shippers + allocations'!AJ42</f>
        <v>0</v>
      </c>
    </row>
    <row r="14" spans="1:23" ht="15.95" customHeight="1" x14ac:dyDescent="0.25">
      <c r="A14" s="88" t="s">
        <v>6</v>
      </c>
      <c r="B14" s="89"/>
      <c r="C14" s="89"/>
      <c r="D14" s="90"/>
      <c r="E14" s="15">
        <f>Parameters!C6</f>
        <v>600000</v>
      </c>
      <c r="F14" s="63"/>
      <c r="G14" s="88" t="s">
        <v>6</v>
      </c>
      <c r="H14" s="89"/>
      <c r="I14" s="89"/>
      <c r="J14" s="90"/>
      <c r="K14" s="15">
        <f>Parameters!C16</f>
        <v>800000</v>
      </c>
      <c r="L14" s="36"/>
      <c r="M14" s="88" t="s">
        <v>6</v>
      </c>
      <c r="N14" s="89"/>
      <c r="O14" s="89"/>
      <c r="P14" s="90"/>
      <c r="Q14" s="15">
        <f>Parameters!G6</f>
        <v>300000</v>
      </c>
      <c r="S14" s="88" t="s">
        <v>6</v>
      </c>
      <c r="T14" s="89"/>
      <c r="U14" s="89"/>
      <c r="V14" s="90"/>
      <c r="W14" s="15">
        <f>Parameters!G16</f>
        <v>800000</v>
      </c>
    </row>
    <row r="15" spans="1:23" ht="6" customHeight="1" x14ac:dyDescent="0.25">
      <c r="G15"/>
      <c r="H15"/>
      <c r="I15"/>
      <c r="J15"/>
      <c r="K15"/>
      <c r="L15" s="10"/>
    </row>
    <row r="16" spans="1:23" ht="15.95" customHeight="1" x14ac:dyDescent="0.25">
      <c r="B16" s="21" t="s">
        <v>35</v>
      </c>
      <c r="C16" s="22"/>
      <c r="D16" s="23"/>
      <c r="E16" s="12" t="s">
        <v>14</v>
      </c>
      <c r="F16" s="61"/>
      <c r="G16"/>
      <c r="H16" s="21" t="s">
        <v>44</v>
      </c>
      <c r="I16" s="22"/>
      <c r="J16" s="23"/>
      <c r="K16" s="12" t="s">
        <v>14</v>
      </c>
      <c r="L16" s="34"/>
      <c r="N16" s="21" t="s">
        <v>35</v>
      </c>
      <c r="O16" s="22"/>
      <c r="P16" s="23"/>
      <c r="Q16" s="12" t="s">
        <v>14</v>
      </c>
      <c r="T16" s="21" t="s">
        <v>44</v>
      </c>
      <c r="U16" s="22"/>
      <c r="V16" s="23"/>
      <c r="W16" s="12" t="s">
        <v>14</v>
      </c>
    </row>
    <row r="17" spans="1:23" ht="15.95" customHeight="1" x14ac:dyDescent="0.35">
      <c r="B17" s="17" t="s">
        <v>15</v>
      </c>
      <c r="C17" s="33">
        <f>C18+Parameters!$C$13</f>
        <v>2.4000000000000008</v>
      </c>
      <c r="D17" s="18" t="s">
        <v>3</v>
      </c>
      <c r="E17" s="64">
        <f>'Individ shippers + allocations'!L20</f>
        <v>0</v>
      </c>
      <c r="F17" s="62"/>
      <c r="G17"/>
      <c r="H17" s="17" t="s">
        <v>15</v>
      </c>
      <c r="I17" s="33">
        <f>I18+Parameters!$C$23</f>
        <v>4.25</v>
      </c>
      <c r="J17" s="18" t="s">
        <v>3</v>
      </c>
      <c r="K17" s="64">
        <f>'Individ shippers + allocations'!L46</f>
        <v>0</v>
      </c>
      <c r="L17" s="35"/>
      <c r="N17" s="17" t="s">
        <v>15</v>
      </c>
      <c r="O17" s="33">
        <f>O18+Parameters!$G$13</f>
        <v>2.5099999999999993</v>
      </c>
      <c r="P17" s="18" t="s">
        <v>3</v>
      </c>
      <c r="Q17" s="64">
        <f>'Individ shippers + allocations'!AJ20</f>
        <v>0</v>
      </c>
      <c r="T17" s="17" t="s">
        <v>15</v>
      </c>
      <c r="U17" s="33">
        <f>U18+Parameters!$G$23</f>
        <v>4.2800000000000011</v>
      </c>
      <c r="V17" s="18" t="s">
        <v>3</v>
      </c>
      <c r="W17" s="64">
        <f>'Individ shippers + allocations'!AJ46</f>
        <v>0</v>
      </c>
    </row>
    <row r="18" spans="1:23" ht="15.95" customHeight="1" x14ac:dyDescent="0.35">
      <c r="B18" s="17" t="s">
        <v>16</v>
      </c>
      <c r="C18" s="33">
        <f>C19+Parameters!$C$13</f>
        <v>2.3000000000000007</v>
      </c>
      <c r="D18" s="18" t="s">
        <v>3</v>
      </c>
      <c r="E18" s="14">
        <f>'Individ shippers + allocations'!L21</f>
        <v>0</v>
      </c>
      <c r="F18" s="62"/>
      <c r="G18"/>
      <c r="H18" s="17" t="s">
        <v>16</v>
      </c>
      <c r="I18" s="33">
        <f>I19+Parameters!$C$23</f>
        <v>4.0999999999999996</v>
      </c>
      <c r="J18" s="18" t="s">
        <v>3</v>
      </c>
      <c r="K18" s="14">
        <f>'Individ shippers + allocations'!L47</f>
        <v>0</v>
      </c>
      <c r="L18" s="35"/>
      <c r="N18" s="17" t="s">
        <v>16</v>
      </c>
      <c r="O18" s="33">
        <f>O19+Parameters!$G$13</f>
        <v>2.4199999999999995</v>
      </c>
      <c r="P18" s="18" t="s">
        <v>3</v>
      </c>
      <c r="Q18" s="14">
        <f>'Individ shippers + allocations'!AJ21</f>
        <v>0</v>
      </c>
      <c r="T18" s="17" t="s">
        <v>16</v>
      </c>
      <c r="U18" s="33">
        <f>U19+Parameters!$G$23</f>
        <v>4.160000000000001</v>
      </c>
      <c r="V18" s="18" t="s">
        <v>3</v>
      </c>
      <c r="W18" s="14">
        <f>'Individ shippers + allocations'!AJ47</f>
        <v>0</v>
      </c>
    </row>
    <row r="19" spans="1:23" ht="15.95" customHeight="1" x14ac:dyDescent="0.35">
      <c r="B19" s="17" t="s">
        <v>59</v>
      </c>
      <c r="C19" s="33">
        <f>C20+Parameters!$C$13</f>
        <v>2.2000000000000006</v>
      </c>
      <c r="D19" s="18" t="s">
        <v>3</v>
      </c>
      <c r="E19" s="14">
        <f>'Individ shippers + allocations'!L22</f>
        <v>0</v>
      </c>
      <c r="F19" s="62"/>
      <c r="G19"/>
      <c r="H19" s="17" t="s">
        <v>59</v>
      </c>
      <c r="I19" s="33">
        <f>I20+Parameters!$C$23</f>
        <v>3.9499999999999993</v>
      </c>
      <c r="J19" s="18" t="s">
        <v>3</v>
      </c>
      <c r="K19" s="14">
        <f>'Individ shippers + allocations'!L48</f>
        <v>0</v>
      </c>
      <c r="L19" s="35"/>
      <c r="N19" s="17" t="s">
        <v>59</v>
      </c>
      <c r="O19" s="33">
        <f>O20+Parameters!$G$13</f>
        <v>2.3299999999999996</v>
      </c>
      <c r="P19" s="18" t="s">
        <v>3</v>
      </c>
      <c r="Q19" s="14">
        <f>'Individ shippers + allocations'!AJ22</f>
        <v>0</v>
      </c>
      <c r="T19" s="17" t="s">
        <v>59</v>
      </c>
      <c r="U19" s="33">
        <f>U20+Parameters!$G$23</f>
        <v>4.0400000000000009</v>
      </c>
      <c r="V19" s="18" t="s">
        <v>3</v>
      </c>
      <c r="W19" s="14">
        <f>'Individ shippers + allocations'!AJ48</f>
        <v>0</v>
      </c>
    </row>
    <row r="20" spans="1:23" ht="15.95" customHeight="1" x14ac:dyDescent="0.35">
      <c r="B20" s="17" t="s">
        <v>17</v>
      </c>
      <c r="C20" s="33">
        <f>C21+Parameters!$C$13</f>
        <v>2.1000000000000005</v>
      </c>
      <c r="D20" s="18" t="s">
        <v>3</v>
      </c>
      <c r="E20" s="14">
        <f>'Individ shippers + allocations'!L23</f>
        <v>0</v>
      </c>
      <c r="F20" s="62"/>
      <c r="G20"/>
      <c r="H20" s="17" t="s">
        <v>17</v>
      </c>
      <c r="I20" s="33">
        <f>I21+Parameters!$C$23</f>
        <v>3.7999999999999994</v>
      </c>
      <c r="J20" s="18" t="s">
        <v>3</v>
      </c>
      <c r="K20" s="14">
        <f>'Individ shippers + allocations'!L49</f>
        <v>0</v>
      </c>
      <c r="L20" s="35"/>
      <c r="N20" s="17" t="s">
        <v>17</v>
      </c>
      <c r="O20" s="33">
        <f>O21+Parameters!$G$13</f>
        <v>2.2399999999999998</v>
      </c>
      <c r="P20" s="18" t="s">
        <v>3</v>
      </c>
      <c r="Q20" s="14">
        <f>'Individ shippers + allocations'!AJ23</f>
        <v>0</v>
      </c>
      <c r="T20" s="17" t="s">
        <v>17</v>
      </c>
      <c r="U20" s="33">
        <f>U21+Parameters!$G$23</f>
        <v>3.9200000000000008</v>
      </c>
      <c r="V20" s="18" t="s">
        <v>3</v>
      </c>
      <c r="W20" s="14">
        <f>'Individ shippers + allocations'!AJ49</f>
        <v>0</v>
      </c>
    </row>
    <row r="21" spans="1:23" ht="15.95" customHeight="1" x14ac:dyDescent="0.35">
      <c r="B21" s="17" t="s">
        <v>18</v>
      </c>
      <c r="C21" s="33">
        <f>C22+Parameters!$C$13</f>
        <v>2.0000000000000004</v>
      </c>
      <c r="D21" s="18" t="s">
        <v>3</v>
      </c>
      <c r="E21" s="14">
        <f>'Individ shippers + allocations'!L24</f>
        <v>0</v>
      </c>
      <c r="F21" s="62"/>
      <c r="G21"/>
      <c r="H21" s="17" t="s">
        <v>18</v>
      </c>
      <c r="I21" s="33">
        <f>I22+Parameters!$C$23</f>
        <v>3.6499999999999995</v>
      </c>
      <c r="J21" s="18" t="s">
        <v>3</v>
      </c>
      <c r="K21" s="14">
        <f>'Individ shippers + allocations'!L50</f>
        <v>0</v>
      </c>
      <c r="L21" s="35"/>
      <c r="N21" s="17" t="s">
        <v>18</v>
      </c>
      <c r="O21" s="33">
        <f>O22+Parameters!$G$13</f>
        <v>2.15</v>
      </c>
      <c r="P21" s="18" t="s">
        <v>3</v>
      </c>
      <c r="Q21" s="14">
        <f>'Individ shippers + allocations'!AJ24</f>
        <v>0</v>
      </c>
      <c r="T21" s="17" t="s">
        <v>18</v>
      </c>
      <c r="U21" s="33">
        <f>U22+Parameters!$G$23</f>
        <v>3.8000000000000007</v>
      </c>
      <c r="V21" s="18" t="s">
        <v>3</v>
      </c>
      <c r="W21" s="14">
        <f>'Individ shippers + allocations'!AJ50</f>
        <v>0</v>
      </c>
    </row>
    <row r="22" spans="1:23" ht="15.95" customHeight="1" x14ac:dyDescent="0.35">
      <c r="B22" s="17" t="s">
        <v>19</v>
      </c>
      <c r="C22" s="33">
        <f>C23+Parameters!$C$13</f>
        <v>1.9000000000000004</v>
      </c>
      <c r="D22" s="18" t="s">
        <v>3</v>
      </c>
      <c r="E22" s="14">
        <f>'Individ shippers + allocations'!L25</f>
        <v>0</v>
      </c>
      <c r="F22" s="62"/>
      <c r="G22"/>
      <c r="H22" s="17" t="s">
        <v>19</v>
      </c>
      <c r="I22" s="33">
        <f>I23+Parameters!$C$23</f>
        <v>3.4999999999999996</v>
      </c>
      <c r="J22" s="18" t="s">
        <v>3</v>
      </c>
      <c r="K22" s="14">
        <f>'Individ shippers + allocations'!L51</f>
        <v>0</v>
      </c>
      <c r="L22" s="35"/>
      <c r="N22" s="17" t="s">
        <v>19</v>
      </c>
      <c r="O22" s="33">
        <f>O23+Parameters!$G$13</f>
        <v>2.06</v>
      </c>
      <c r="P22" s="18" t="s">
        <v>3</v>
      </c>
      <c r="Q22" s="14">
        <f>'Individ shippers + allocations'!AJ25</f>
        <v>0</v>
      </c>
      <c r="T22" s="17" t="s">
        <v>19</v>
      </c>
      <c r="U22" s="33">
        <f>U23+Parameters!$G$23</f>
        <v>3.6800000000000006</v>
      </c>
      <c r="V22" s="18" t="s">
        <v>3</v>
      </c>
      <c r="W22" s="14">
        <f>'Individ shippers + allocations'!AJ51</f>
        <v>0</v>
      </c>
    </row>
    <row r="23" spans="1:23" ht="15.95" customHeight="1" x14ac:dyDescent="0.35">
      <c r="B23" s="17" t="s">
        <v>20</v>
      </c>
      <c r="C23" s="33">
        <f>C24+Parameters!$C$13</f>
        <v>1.8000000000000003</v>
      </c>
      <c r="D23" s="18" t="s">
        <v>3</v>
      </c>
      <c r="E23" s="14">
        <f>'Individ shippers + allocations'!L26</f>
        <v>0</v>
      </c>
      <c r="F23" s="62"/>
      <c r="G23"/>
      <c r="H23" s="17" t="s">
        <v>20</v>
      </c>
      <c r="I23" s="33">
        <f>I24+Parameters!$C$23</f>
        <v>3.3499999999999996</v>
      </c>
      <c r="J23" s="18" t="s">
        <v>3</v>
      </c>
      <c r="K23" s="14">
        <f>'Individ shippers + allocations'!L52</f>
        <v>0</v>
      </c>
      <c r="L23" s="35"/>
      <c r="N23" s="17" t="s">
        <v>20</v>
      </c>
      <c r="O23" s="33">
        <f>O24+Parameters!$G$13</f>
        <v>1.9700000000000002</v>
      </c>
      <c r="P23" s="18" t="s">
        <v>3</v>
      </c>
      <c r="Q23" s="14">
        <f>'Individ shippers + allocations'!AJ26</f>
        <v>0</v>
      </c>
      <c r="T23" s="17" t="s">
        <v>20</v>
      </c>
      <c r="U23" s="33">
        <f>U24+Parameters!$G$23</f>
        <v>3.5600000000000005</v>
      </c>
      <c r="V23" s="18" t="s">
        <v>3</v>
      </c>
      <c r="W23" s="14">
        <f>'Individ shippers + allocations'!AJ52</f>
        <v>0</v>
      </c>
    </row>
    <row r="24" spans="1:23" ht="15.95" customHeight="1" x14ac:dyDescent="0.35">
      <c r="B24" s="17" t="s">
        <v>21</v>
      </c>
      <c r="C24" s="33">
        <f>C25+Parameters!$C$13</f>
        <v>1.7000000000000002</v>
      </c>
      <c r="D24" s="18" t="s">
        <v>3</v>
      </c>
      <c r="E24" s="14">
        <f>'Individ shippers + allocations'!L27</f>
        <v>0</v>
      </c>
      <c r="F24" s="62"/>
      <c r="G24"/>
      <c r="H24" s="17" t="s">
        <v>21</v>
      </c>
      <c r="I24" s="33">
        <f>I25+Parameters!$C$23</f>
        <v>3.1999999999999997</v>
      </c>
      <c r="J24" s="18" t="s">
        <v>3</v>
      </c>
      <c r="K24" s="14">
        <f>'Individ shippers + allocations'!L53</f>
        <v>0</v>
      </c>
      <c r="L24" s="35"/>
      <c r="N24" s="17" t="s">
        <v>21</v>
      </c>
      <c r="O24" s="33">
        <f>O25+Parameters!$G$13</f>
        <v>1.8800000000000001</v>
      </c>
      <c r="P24" s="18" t="s">
        <v>3</v>
      </c>
      <c r="Q24" s="14">
        <f>'Individ shippers + allocations'!AJ27</f>
        <v>0</v>
      </c>
      <c r="T24" s="17" t="s">
        <v>21</v>
      </c>
      <c r="U24" s="33">
        <f>U25+Parameters!$G$23</f>
        <v>3.4400000000000004</v>
      </c>
      <c r="V24" s="18" t="s">
        <v>3</v>
      </c>
      <c r="W24" s="14">
        <f>'Individ shippers + allocations'!AJ53</f>
        <v>0</v>
      </c>
    </row>
    <row r="25" spans="1:23" ht="15.95" customHeight="1" x14ac:dyDescent="0.35">
      <c r="B25" s="17" t="s">
        <v>22</v>
      </c>
      <c r="C25" s="33">
        <f>C26+Parameters!$C$13</f>
        <v>1.6</v>
      </c>
      <c r="D25" s="18" t="s">
        <v>3</v>
      </c>
      <c r="E25" s="14">
        <f>'Individ shippers + allocations'!L28</f>
        <v>0</v>
      </c>
      <c r="F25" s="62"/>
      <c r="G25"/>
      <c r="H25" s="17" t="s">
        <v>22</v>
      </c>
      <c r="I25" s="33">
        <f>I26+Parameters!$C$23</f>
        <v>3.05</v>
      </c>
      <c r="J25" s="18" t="s">
        <v>3</v>
      </c>
      <c r="K25" s="14">
        <f>'Individ shippers + allocations'!L54</f>
        <v>0</v>
      </c>
      <c r="L25" s="35"/>
      <c r="N25" s="17" t="s">
        <v>22</v>
      </c>
      <c r="O25" s="33">
        <f>O26+Parameters!$G$13</f>
        <v>1.79</v>
      </c>
      <c r="P25" s="18" t="s">
        <v>3</v>
      </c>
      <c r="Q25" s="14">
        <f>'Individ shippers + allocations'!AJ28</f>
        <v>0</v>
      </c>
      <c r="T25" s="17" t="s">
        <v>22</v>
      </c>
      <c r="U25" s="33">
        <f>U26+Parameters!$G$23</f>
        <v>3.3200000000000003</v>
      </c>
      <c r="V25" s="18" t="s">
        <v>3</v>
      </c>
      <c r="W25" s="14">
        <f>'Individ shippers + allocations'!AJ54</f>
        <v>0</v>
      </c>
    </row>
    <row r="26" spans="1:23" ht="15.95" customHeight="1" x14ac:dyDescent="0.35">
      <c r="B26" s="17" t="s">
        <v>23</v>
      </c>
      <c r="C26" s="33">
        <f>Parameters!C12</f>
        <v>1.5</v>
      </c>
      <c r="D26" s="18" t="s">
        <v>3</v>
      </c>
      <c r="E26" s="14">
        <f>'Individ shippers + allocations'!L29</f>
        <v>0</v>
      </c>
      <c r="F26" s="62"/>
      <c r="G26"/>
      <c r="H26" s="17" t="s">
        <v>23</v>
      </c>
      <c r="I26" s="33">
        <f>Parameters!C22</f>
        <v>2.9</v>
      </c>
      <c r="J26" s="18" t="s">
        <v>3</v>
      </c>
      <c r="K26" s="14">
        <f>'Individ shippers + allocations'!L55</f>
        <v>0</v>
      </c>
      <c r="L26" s="35"/>
      <c r="N26" s="17" t="s">
        <v>23</v>
      </c>
      <c r="O26" s="33">
        <f>Parameters!G12</f>
        <v>1.7</v>
      </c>
      <c r="P26" s="18" t="s">
        <v>3</v>
      </c>
      <c r="Q26" s="14">
        <f>'Individ shippers + allocations'!AJ29</f>
        <v>0</v>
      </c>
      <c r="T26" s="17" t="s">
        <v>23</v>
      </c>
      <c r="U26" s="33">
        <f>Parameters!G22</f>
        <v>3.2</v>
      </c>
      <c r="V26" s="18" t="s">
        <v>3</v>
      </c>
      <c r="W26" s="14">
        <f>'Individ shippers + allocations'!AJ55</f>
        <v>0</v>
      </c>
    </row>
    <row r="27" spans="1:23" ht="15.95" customHeight="1" x14ac:dyDescent="0.25">
      <c r="A27" s="88" t="s">
        <v>6</v>
      </c>
      <c r="B27" s="89"/>
      <c r="C27" s="89"/>
      <c r="D27" s="90"/>
      <c r="E27" s="15">
        <f>Parameters!C11</f>
        <v>800000</v>
      </c>
      <c r="F27" s="63"/>
      <c r="G27" s="88" t="s">
        <v>6</v>
      </c>
      <c r="H27" s="89"/>
      <c r="I27" s="89"/>
      <c r="J27" s="90"/>
      <c r="K27" s="15">
        <f>Parameters!C21</f>
        <v>400000</v>
      </c>
      <c r="L27" s="36"/>
      <c r="M27" s="88" t="s">
        <v>6</v>
      </c>
      <c r="N27" s="89"/>
      <c r="O27" s="89"/>
      <c r="P27" s="90"/>
      <c r="Q27" s="15">
        <f>Parameters!G11</f>
        <v>1100000</v>
      </c>
      <c r="S27" s="88" t="s">
        <v>6</v>
      </c>
      <c r="T27" s="89"/>
      <c r="U27" s="89"/>
      <c r="V27" s="90"/>
      <c r="W27" s="15">
        <f>Parameters!G21</f>
        <v>400000</v>
      </c>
    </row>
    <row r="28" spans="1:23" ht="6" customHeight="1" x14ac:dyDescent="0.25">
      <c r="L28" s="10"/>
    </row>
    <row r="29" spans="1:23" ht="15.95" customHeight="1" x14ac:dyDescent="0.25">
      <c r="F29" s="61"/>
      <c r="G29" s="61"/>
      <c r="H29" s="61"/>
      <c r="I29" s="61"/>
      <c r="J29" s="61"/>
      <c r="K29" s="61"/>
      <c r="L29" s="34"/>
    </row>
    <row r="30" spans="1:23" ht="15.95" customHeight="1" x14ac:dyDescent="0.25">
      <c r="F30" s="62"/>
      <c r="G30" s="62"/>
      <c r="H30" s="62"/>
      <c r="I30" s="62"/>
      <c r="J30" s="62"/>
      <c r="K30" s="62"/>
      <c r="L30" s="35"/>
    </row>
    <row r="31" spans="1:23" ht="15.95" customHeight="1" x14ac:dyDescent="0.25">
      <c r="F31" s="62"/>
      <c r="G31" s="62"/>
      <c r="H31" s="62"/>
      <c r="I31" s="62"/>
      <c r="J31" s="62"/>
      <c r="K31" s="62"/>
      <c r="L31" s="35"/>
    </row>
    <row r="32" spans="1:23" ht="15.95" customHeight="1" x14ac:dyDescent="0.25">
      <c r="F32" s="62"/>
      <c r="G32" s="62"/>
      <c r="H32" s="62"/>
      <c r="I32" s="62"/>
      <c r="J32" s="62"/>
      <c r="K32" s="62"/>
      <c r="L32" s="35"/>
    </row>
    <row r="33" spans="6:12" ht="15.95" customHeight="1" x14ac:dyDescent="0.25">
      <c r="F33" s="62"/>
      <c r="G33" s="62"/>
      <c r="H33" s="62"/>
      <c r="I33" s="62"/>
      <c r="J33" s="62"/>
      <c r="K33" s="62"/>
      <c r="L33" s="35"/>
    </row>
    <row r="34" spans="6:12" ht="15.95" customHeight="1" x14ac:dyDescent="0.25">
      <c r="F34" s="62"/>
      <c r="G34" s="62"/>
      <c r="H34" s="62"/>
      <c r="I34" s="62"/>
      <c r="J34" s="62"/>
      <c r="K34" s="62"/>
      <c r="L34" s="35"/>
    </row>
    <row r="35" spans="6:12" ht="15.95" customHeight="1" x14ac:dyDescent="0.25">
      <c r="F35" s="62"/>
      <c r="G35" s="62"/>
      <c r="H35" s="62"/>
      <c r="I35" s="62"/>
      <c r="J35" s="62"/>
      <c r="K35" s="62"/>
      <c r="L35" s="35"/>
    </row>
    <row r="36" spans="6:12" ht="15.95" customHeight="1" x14ac:dyDescent="0.25">
      <c r="F36" s="62"/>
      <c r="G36" s="62"/>
      <c r="H36" s="62"/>
      <c r="I36" s="62"/>
      <c r="J36" s="62"/>
      <c r="K36" s="62"/>
      <c r="L36" s="35"/>
    </row>
    <row r="37" spans="6:12" ht="15.95" customHeight="1" x14ac:dyDescent="0.25">
      <c r="F37" s="62"/>
      <c r="G37" s="62"/>
      <c r="H37" s="62"/>
      <c r="I37" s="62"/>
      <c r="J37" s="62"/>
      <c r="K37" s="62"/>
      <c r="L37" s="35"/>
    </row>
    <row r="38" spans="6:12" ht="15.95" customHeight="1" x14ac:dyDescent="0.25">
      <c r="F38" s="62"/>
      <c r="G38" s="62"/>
      <c r="H38" s="62"/>
      <c r="I38" s="62"/>
      <c r="J38" s="62"/>
      <c r="K38" s="62"/>
      <c r="L38" s="35"/>
    </row>
    <row r="39" spans="6:12" ht="15.95" customHeight="1" x14ac:dyDescent="0.25">
      <c r="F39" s="62"/>
      <c r="G39" s="62"/>
      <c r="H39" s="62"/>
      <c r="I39" s="62"/>
      <c r="J39" s="62"/>
      <c r="K39" s="62"/>
      <c r="L39" s="35"/>
    </row>
    <row r="40" spans="6:12" ht="15.95" customHeight="1" x14ac:dyDescent="0.25">
      <c r="F40" s="63"/>
      <c r="G40" s="63"/>
      <c r="H40" s="63"/>
      <c r="I40" s="63"/>
      <c r="J40" s="63"/>
      <c r="K40" s="63"/>
      <c r="L40" s="36"/>
    </row>
    <row r="41" spans="6:12" ht="7.5" customHeight="1" x14ac:dyDescent="0.25">
      <c r="L41" s="10"/>
    </row>
    <row r="42" spans="6:12" ht="15.95" customHeight="1" x14ac:dyDescent="0.25">
      <c r="F42" s="61"/>
      <c r="G42" s="61"/>
      <c r="H42" s="61"/>
      <c r="I42" s="61"/>
      <c r="J42" s="61"/>
      <c r="K42" s="61"/>
      <c r="L42" s="34"/>
    </row>
    <row r="43" spans="6:12" ht="15.95" customHeight="1" x14ac:dyDescent="0.25">
      <c r="F43" s="62"/>
      <c r="G43" s="62"/>
      <c r="H43" s="62"/>
      <c r="I43" s="62"/>
      <c r="J43" s="62"/>
      <c r="K43" s="62"/>
      <c r="L43" s="35"/>
    </row>
    <row r="44" spans="6:12" ht="15.95" customHeight="1" x14ac:dyDescent="0.25">
      <c r="F44" s="62"/>
      <c r="G44" s="62"/>
      <c r="H44" s="62"/>
      <c r="I44" s="62"/>
      <c r="J44" s="62"/>
      <c r="K44" s="62"/>
      <c r="L44" s="35"/>
    </row>
    <row r="45" spans="6:12" ht="15.95" customHeight="1" x14ac:dyDescent="0.25">
      <c r="F45" s="62"/>
      <c r="G45" s="62"/>
      <c r="H45" s="62"/>
      <c r="I45" s="62"/>
      <c r="J45" s="62"/>
      <c r="K45" s="62"/>
      <c r="L45" s="35"/>
    </row>
    <row r="46" spans="6:12" ht="15.95" customHeight="1" x14ac:dyDescent="0.25">
      <c r="F46" s="62"/>
      <c r="G46" s="62"/>
      <c r="H46" s="62"/>
      <c r="I46" s="62"/>
      <c r="J46" s="62"/>
      <c r="K46" s="62"/>
      <c r="L46" s="35"/>
    </row>
    <row r="47" spans="6:12" ht="15.95" customHeight="1" x14ac:dyDescent="0.25">
      <c r="F47" s="62"/>
      <c r="G47" s="62"/>
      <c r="H47" s="62"/>
      <c r="I47" s="62"/>
      <c r="J47" s="62"/>
      <c r="K47" s="62"/>
      <c r="L47" s="35"/>
    </row>
    <row r="48" spans="6:12" ht="15.95" customHeight="1" x14ac:dyDescent="0.25">
      <c r="F48" s="62"/>
      <c r="G48" s="62"/>
      <c r="H48" s="62"/>
      <c r="I48" s="62"/>
      <c r="J48" s="62"/>
      <c r="K48" s="62"/>
      <c r="L48" s="35"/>
    </row>
    <row r="49" spans="6:12" ht="15.95" customHeight="1" x14ac:dyDescent="0.25">
      <c r="F49" s="62"/>
      <c r="G49" s="62"/>
      <c r="H49" s="62"/>
      <c r="I49" s="62"/>
      <c r="J49" s="62"/>
      <c r="K49" s="62"/>
      <c r="L49" s="35"/>
    </row>
    <row r="50" spans="6:12" ht="15.95" customHeight="1" x14ac:dyDescent="0.25">
      <c r="F50" s="62"/>
      <c r="G50" s="62"/>
      <c r="H50" s="62"/>
      <c r="I50" s="62"/>
      <c r="J50" s="62"/>
      <c r="K50" s="62"/>
      <c r="L50" s="35"/>
    </row>
    <row r="51" spans="6:12" ht="15.95" customHeight="1" x14ac:dyDescent="0.25">
      <c r="F51" s="62"/>
      <c r="G51" s="62"/>
      <c r="H51" s="62"/>
      <c r="I51" s="62"/>
      <c r="J51" s="62"/>
      <c r="K51" s="62"/>
      <c r="L51" s="35"/>
    </row>
    <row r="52" spans="6:12" ht="15.95" customHeight="1" x14ac:dyDescent="0.25">
      <c r="F52" s="62"/>
      <c r="G52" s="62"/>
      <c r="H52" s="62"/>
      <c r="I52" s="62"/>
      <c r="J52" s="62"/>
      <c r="K52" s="62"/>
      <c r="L52" s="35"/>
    </row>
    <row r="53" spans="6:12" ht="15.95" customHeight="1" x14ac:dyDescent="0.25">
      <c r="F53" s="63"/>
      <c r="G53" s="63"/>
      <c r="H53" s="63"/>
      <c r="I53" s="63"/>
      <c r="J53" s="63"/>
      <c r="K53" s="63"/>
      <c r="L53" s="36"/>
    </row>
    <row r="54" spans="6:12" ht="15.95" customHeight="1" x14ac:dyDescent="0.25"/>
    <row r="55" spans="6:12" ht="15.95" customHeight="1" x14ac:dyDescent="0.25"/>
    <row r="56" spans="6:12" ht="15.95" customHeight="1" x14ac:dyDescent="0.25"/>
    <row r="57" spans="6:12" ht="15.95" customHeight="1" x14ac:dyDescent="0.25"/>
    <row r="58" spans="6:12" ht="15.95" customHeight="1" x14ac:dyDescent="0.25"/>
    <row r="59" spans="6:12" ht="15.95" customHeight="1" x14ac:dyDescent="0.25"/>
    <row r="60" spans="6:12" ht="15.95" customHeight="1" x14ac:dyDescent="0.25"/>
    <row r="61" spans="6:12" ht="15.95" customHeight="1" x14ac:dyDescent="0.25"/>
    <row r="62" spans="6:12" ht="15.95" customHeight="1" x14ac:dyDescent="0.25"/>
    <row r="63" spans="6:12" ht="15.95" customHeight="1" x14ac:dyDescent="0.25"/>
    <row r="64" spans="6:12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</sheetData>
  <mergeCells count="8">
    <mergeCell ref="A14:D14"/>
    <mergeCell ref="A27:D27"/>
    <mergeCell ref="M27:P27"/>
    <mergeCell ref="G27:J27"/>
    <mergeCell ref="S27:V27"/>
    <mergeCell ref="G14:J14"/>
    <mergeCell ref="S14:V14"/>
    <mergeCell ref="M14:P14"/>
  </mergeCells>
  <phoneticPr fontId="2" type="noConversion"/>
  <conditionalFormatting sqref="E4:E13">
    <cfRule type="cellIs" dxfId="15" priority="15" operator="equal">
      <formula>$E$14</formula>
    </cfRule>
    <cfRule type="cellIs" dxfId="14" priority="16" operator="lessThan">
      <formula>$E$14</formula>
    </cfRule>
  </conditionalFormatting>
  <conditionalFormatting sqref="K4:K13">
    <cfRule type="cellIs" dxfId="13" priority="13" operator="equal">
      <formula>$K$14</formula>
    </cfRule>
    <cfRule type="cellIs" dxfId="12" priority="14" operator="lessThan">
      <formula>$K$14</formula>
    </cfRule>
  </conditionalFormatting>
  <conditionalFormatting sqref="E17:E26">
    <cfRule type="cellIs" dxfId="11" priority="11" operator="equal">
      <formula>$E$27</formula>
    </cfRule>
    <cfRule type="cellIs" dxfId="10" priority="12" operator="lessThan">
      <formula>$E$27</formula>
    </cfRule>
  </conditionalFormatting>
  <conditionalFormatting sqref="K17:K26">
    <cfRule type="cellIs" dxfId="9" priority="9" operator="equal">
      <formula>$K$27</formula>
    </cfRule>
    <cfRule type="cellIs" dxfId="8" priority="10" operator="lessThan">
      <formula>$K$27</formula>
    </cfRule>
  </conditionalFormatting>
  <conditionalFormatting sqref="Q4:Q13">
    <cfRule type="cellIs" dxfId="7" priority="7" operator="equal">
      <formula>$Q$14</formula>
    </cfRule>
    <cfRule type="cellIs" dxfId="6" priority="8" operator="lessThan">
      <formula>$Q$14</formula>
    </cfRule>
  </conditionalFormatting>
  <conditionalFormatting sqref="W4:W13">
    <cfRule type="cellIs" dxfId="5" priority="5" operator="equal">
      <formula>$W$14</formula>
    </cfRule>
    <cfRule type="cellIs" dxfId="4" priority="6" operator="lessThan">
      <formula>$W$14</formula>
    </cfRule>
  </conditionalFormatting>
  <conditionalFormatting sqref="Q17:Q26">
    <cfRule type="cellIs" dxfId="3" priority="3" operator="equal">
      <formula>$Q$27</formula>
    </cfRule>
    <cfRule type="cellIs" dxfId="2" priority="4" operator="lessThan">
      <formula>$Q$27</formula>
    </cfRule>
  </conditionalFormatting>
  <conditionalFormatting sqref="W17:W26">
    <cfRule type="cellIs" dxfId="1" priority="1" operator="equal">
      <formula>$W$27</formula>
    </cfRule>
    <cfRule type="cellIs" dxfId="0" priority="2" operator="lessThan">
      <formula>$W$27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8"/>
  <sheetViews>
    <sheetView workbookViewId="0"/>
  </sheetViews>
  <sheetFormatPr defaultColWidth="9.140625" defaultRowHeight="15" x14ac:dyDescent="0.25"/>
  <cols>
    <col min="1" max="1" width="2.5703125" customWidth="1"/>
    <col min="2" max="2" width="10.7109375" customWidth="1"/>
    <col min="3" max="3" width="3.140625" style="2" bestFit="1" customWidth="1"/>
    <col min="4" max="4" width="5.7109375" style="2" customWidth="1"/>
    <col min="5" max="5" width="2.7109375" style="2" customWidth="1"/>
    <col min="6" max="6" width="13.7109375" customWidth="1"/>
    <col min="7" max="7" width="11.7109375" style="20" customWidth="1"/>
    <col min="8" max="8" width="10.7109375" customWidth="1"/>
    <col min="9" max="9" width="3.140625" style="2" bestFit="1" customWidth="1"/>
    <col min="10" max="10" width="5.7109375" style="2" customWidth="1"/>
    <col min="11" max="11" width="2.7109375" style="2" customWidth="1"/>
    <col min="12" max="12" width="13.7109375" customWidth="1"/>
    <col min="14" max="14" width="20.140625" customWidth="1"/>
    <col min="15" max="15" width="10.42578125" customWidth="1"/>
    <col min="17" max="17" width="13.7109375" customWidth="1"/>
    <col min="20" max="20" width="13.140625" bestFit="1" customWidth="1"/>
    <col min="21" max="21" width="10" customWidth="1"/>
  </cols>
  <sheetData>
    <row r="1" spans="2:20" ht="15.75" x14ac:dyDescent="0.25">
      <c r="B1" s="6" t="s">
        <v>7</v>
      </c>
    </row>
    <row r="2" spans="2:20" ht="6" customHeight="1" x14ac:dyDescent="0.25"/>
    <row r="3" spans="2:20" x14ac:dyDescent="0.25">
      <c r="C3" s="92" t="s">
        <v>5</v>
      </c>
      <c r="D3" s="92"/>
      <c r="E3" s="92"/>
      <c r="F3" s="92"/>
      <c r="G3" s="42"/>
      <c r="H3" s="4"/>
      <c r="I3" s="92" t="s">
        <v>29</v>
      </c>
      <c r="J3" s="92"/>
      <c r="K3" s="92"/>
      <c r="L3" s="92"/>
      <c r="N3" s="41" t="s">
        <v>37</v>
      </c>
    </row>
    <row r="4" spans="2:20" ht="6" customHeight="1" x14ac:dyDescent="0.25"/>
    <row r="5" spans="2:20" x14ac:dyDescent="0.25">
      <c r="F5" s="2" t="s">
        <v>4</v>
      </c>
      <c r="G5" s="40"/>
      <c r="L5" s="2" t="s">
        <v>4</v>
      </c>
    </row>
    <row r="6" spans="2:20" ht="18" x14ac:dyDescent="0.35">
      <c r="B6" s="31" t="s">
        <v>34</v>
      </c>
      <c r="C6" s="17" t="s">
        <v>15</v>
      </c>
      <c r="D6" s="33">
        <f>D7+Parameters!$C$8</f>
        <v>4.1899999999999995</v>
      </c>
      <c r="E6" s="18" t="s">
        <v>3</v>
      </c>
      <c r="F6" s="5"/>
      <c r="G6" s="43" t="s">
        <v>55</v>
      </c>
      <c r="H6" s="31" t="s">
        <v>34</v>
      </c>
      <c r="I6" s="17" t="s">
        <v>15</v>
      </c>
      <c r="J6" s="33">
        <f>J7+Parameters!$G$8</f>
        <v>8.8999999999999968</v>
      </c>
      <c r="K6" s="18" t="s">
        <v>3</v>
      </c>
      <c r="L6" s="5"/>
      <c r="N6" s="82" t="s">
        <v>92</v>
      </c>
      <c r="O6" s="73"/>
      <c r="P6" s="73"/>
      <c r="Q6" s="73"/>
      <c r="R6" s="73"/>
      <c r="S6" s="73"/>
      <c r="T6" s="74"/>
    </row>
    <row r="7" spans="2:20" ht="18" customHeight="1" x14ac:dyDescent="0.35">
      <c r="B7" s="91" t="s">
        <v>6</v>
      </c>
      <c r="C7" s="17" t="s">
        <v>16</v>
      </c>
      <c r="D7" s="33">
        <f>D8+Parameters!$C$8</f>
        <v>4.0799999999999992</v>
      </c>
      <c r="E7" s="18" t="s">
        <v>3</v>
      </c>
      <c r="F7" s="5"/>
      <c r="G7" s="43"/>
      <c r="H7" s="91" t="s">
        <v>6</v>
      </c>
      <c r="I7" s="17" t="s">
        <v>16</v>
      </c>
      <c r="J7" s="33">
        <f>J8+Parameters!$G$8</f>
        <v>8.2999999999999972</v>
      </c>
      <c r="K7" s="18" t="s">
        <v>3</v>
      </c>
      <c r="L7" s="5"/>
      <c r="N7" s="75" t="s">
        <v>104</v>
      </c>
      <c r="O7" s="76"/>
      <c r="P7" s="76"/>
      <c r="Q7" s="76"/>
      <c r="R7" s="76"/>
      <c r="S7" s="76"/>
      <c r="T7" s="77"/>
    </row>
    <row r="8" spans="2:20" ht="18" x14ac:dyDescent="0.35">
      <c r="B8" s="91"/>
      <c r="C8" s="17" t="s">
        <v>59</v>
      </c>
      <c r="D8" s="33">
        <f>D9+Parameters!$C$8</f>
        <v>3.9699999999999993</v>
      </c>
      <c r="E8" s="18" t="s">
        <v>3</v>
      </c>
      <c r="F8" s="5"/>
      <c r="G8" s="43"/>
      <c r="H8" s="91"/>
      <c r="I8" s="17" t="s">
        <v>59</v>
      </c>
      <c r="J8" s="33">
        <f>J9+Parameters!$G$8</f>
        <v>7.6999999999999975</v>
      </c>
      <c r="K8" s="18" t="s">
        <v>3</v>
      </c>
      <c r="L8" s="5"/>
      <c r="N8" s="75" t="s">
        <v>46</v>
      </c>
      <c r="O8" s="76"/>
      <c r="P8" s="76"/>
      <c r="Q8" s="76"/>
      <c r="R8" s="76"/>
      <c r="S8" s="76"/>
      <c r="T8" s="77"/>
    </row>
    <row r="9" spans="2:20" ht="18" x14ac:dyDescent="0.35">
      <c r="B9" s="91"/>
      <c r="C9" s="17" t="s">
        <v>17</v>
      </c>
      <c r="D9" s="33">
        <f>D10+Parameters!$C$8</f>
        <v>3.8599999999999994</v>
      </c>
      <c r="E9" s="18" t="s">
        <v>3</v>
      </c>
      <c r="F9" s="5"/>
      <c r="G9" s="43"/>
      <c r="H9" s="91"/>
      <c r="I9" s="17" t="s">
        <v>17</v>
      </c>
      <c r="J9" s="33">
        <f>J10+Parameters!$G$8</f>
        <v>7.0999999999999979</v>
      </c>
      <c r="K9" s="18" t="s">
        <v>3</v>
      </c>
      <c r="L9" s="5"/>
      <c r="N9" s="75" t="s">
        <v>85</v>
      </c>
      <c r="O9" s="76"/>
      <c r="P9" s="76"/>
      <c r="Q9" s="76"/>
      <c r="R9" s="76"/>
      <c r="S9" s="76"/>
      <c r="T9" s="77"/>
    </row>
    <row r="10" spans="2:20" ht="18" x14ac:dyDescent="0.35">
      <c r="B10" s="14">
        <f>Parameters!C6</f>
        <v>600000</v>
      </c>
      <c r="C10" s="17" t="s">
        <v>18</v>
      </c>
      <c r="D10" s="33">
        <f>D11+Parameters!$C$8</f>
        <v>3.7499999999999996</v>
      </c>
      <c r="E10" s="18" t="s">
        <v>3</v>
      </c>
      <c r="F10" s="5"/>
      <c r="G10" s="43"/>
      <c r="H10" s="19">
        <f>Parameters!G6</f>
        <v>300000</v>
      </c>
      <c r="I10" s="17" t="s">
        <v>18</v>
      </c>
      <c r="J10" s="33">
        <f>J11+Parameters!$G$8</f>
        <v>6.4999999999999982</v>
      </c>
      <c r="K10" s="18" t="s">
        <v>3</v>
      </c>
      <c r="L10" s="5"/>
      <c r="N10" s="78" t="s">
        <v>47</v>
      </c>
      <c r="O10" s="79" t="s">
        <v>95</v>
      </c>
      <c r="P10" s="80" t="s">
        <v>48</v>
      </c>
      <c r="Q10" s="80"/>
      <c r="R10" s="80"/>
      <c r="S10" s="80"/>
      <c r="T10" s="81"/>
    </row>
    <row r="11" spans="2:20" ht="18" x14ac:dyDescent="0.35">
      <c r="C11" s="17" t="s">
        <v>19</v>
      </c>
      <c r="D11" s="33">
        <f>D12+Parameters!$C$8</f>
        <v>3.6399999999999997</v>
      </c>
      <c r="E11" s="18" t="s">
        <v>3</v>
      </c>
      <c r="F11" s="5"/>
      <c r="G11" s="43"/>
      <c r="I11" s="17" t="s">
        <v>19</v>
      </c>
      <c r="J11" s="33">
        <f>J12+Parameters!$G$8</f>
        <v>5.8999999999999986</v>
      </c>
      <c r="K11" s="18" t="s">
        <v>3</v>
      </c>
      <c r="L11" s="5"/>
    </row>
    <row r="12" spans="2:20" ht="18" x14ac:dyDescent="0.35">
      <c r="C12" s="17" t="s">
        <v>20</v>
      </c>
      <c r="D12" s="33">
        <f>D13+Parameters!$C$8</f>
        <v>3.53</v>
      </c>
      <c r="E12" s="18" t="s">
        <v>3</v>
      </c>
      <c r="F12" s="5"/>
      <c r="G12" s="43"/>
      <c r="I12" s="17" t="s">
        <v>20</v>
      </c>
      <c r="J12" s="33">
        <f>J13+Parameters!$G$8</f>
        <v>5.2999999999999989</v>
      </c>
      <c r="K12" s="18" t="s">
        <v>3</v>
      </c>
      <c r="L12" s="5"/>
    </row>
    <row r="13" spans="2:20" ht="18" x14ac:dyDescent="0.35">
      <c r="C13" s="17" t="s">
        <v>21</v>
      </c>
      <c r="D13" s="33">
        <f>D14+Parameters!$C$8</f>
        <v>3.42</v>
      </c>
      <c r="E13" s="18" t="s">
        <v>3</v>
      </c>
      <c r="F13" s="5"/>
      <c r="G13" s="43"/>
      <c r="I13" s="17" t="s">
        <v>21</v>
      </c>
      <c r="J13" s="33">
        <f>J14+Parameters!$G$8</f>
        <v>4.6999999999999993</v>
      </c>
      <c r="K13" s="18" t="s">
        <v>3</v>
      </c>
      <c r="L13" s="5"/>
    </row>
    <row r="14" spans="2:20" ht="18" x14ac:dyDescent="0.35">
      <c r="C14" s="17" t="s">
        <v>22</v>
      </c>
      <c r="D14" s="33">
        <f>D15+Parameters!$C$8</f>
        <v>3.31</v>
      </c>
      <c r="E14" s="18" t="s">
        <v>3</v>
      </c>
      <c r="F14" s="5"/>
      <c r="G14" s="43"/>
      <c r="I14" s="17" t="s">
        <v>22</v>
      </c>
      <c r="J14" s="33">
        <f>J15+Parameters!$G$8</f>
        <v>4.0999999999999996</v>
      </c>
      <c r="K14" s="18" t="s">
        <v>3</v>
      </c>
      <c r="L14" s="5"/>
      <c r="N14" s="60" t="s">
        <v>71</v>
      </c>
    </row>
    <row r="15" spans="2:20" ht="18" x14ac:dyDescent="0.35">
      <c r="C15" s="17" t="s">
        <v>23</v>
      </c>
      <c r="D15" s="33">
        <f>Parameters!C7</f>
        <v>3.2</v>
      </c>
      <c r="E15" s="18" t="s">
        <v>3</v>
      </c>
      <c r="F15" s="5"/>
      <c r="G15" s="43"/>
      <c r="I15" s="17" t="s">
        <v>23</v>
      </c>
      <c r="J15" s="33">
        <f>Parameters!G7</f>
        <v>3.5</v>
      </c>
      <c r="K15" s="18" t="s">
        <v>3</v>
      </c>
      <c r="L15" s="5"/>
      <c r="P15" s="5" t="s">
        <v>70</v>
      </c>
      <c r="Q15" s="5" t="s">
        <v>70</v>
      </c>
      <c r="T15" t="s">
        <v>69</v>
      </c>
    </row>
    <row r="16" spans="2:20" ht="6" customHeight="1" thickBot="1" x14ac:dyDescent="0.3">
      <c r="F16" s="1"/>
      <c r="G16" s="43"/>
      <c r="P16" s="68"/>
      <c r="Q16" s="68"/>
    </row>
    <row r="17" spans="2:21" ht="18" customHeight="1" thickBot="1" x14ac:dyDescent="0.4">
      <c r="B17" s="31" t="s">
        <v>35</v>
      </c>
      <c r="C17" s="17" t="s">
        <v>15</v>
      </c>
      <c r="D17" s="33">
        <f>D18+Parameters!$C$13</f>
        <v>2.4000000000000008</v>
      </c>
      <c r="E17" s="18" t="s">
        <v>3</v>
      </c>
      <c r="F17" s="5"/>
      <c r="G17" s="43" t="s">
        <v>56</v>
      </c>
      <c r="H17" s="31" t="s">
        <v>35</v>
      </c>
      <c r="I17" s="17" t="s">
        <v>15</v>
      </c>
      <c r="J17" s="33">
        <f>J18+Parameters!$G$13</f>
        <v>2.5099999999999993</v>
      </c>
      <c r="K17" s="18" t="s">
        <v>3</v>
      </c>
      <c r="L17" s="5"/>
      <c r="N17" s="57" t="s">
        <v>61</v>
      </c>
      <c r="O17" s="58" t="s">
        <v>62</v>
      </c>
      <c r="P17" s="69" t="s">
        <v>63</v>
      </c>
      <c r="Q17" s="69" t="s">
        <v>67</v>
      </c>
      <c r="R17" s="58" t="s">
        <v>64</v>
      </c>
      <c r="S17" s="58" t="s">
        <v>65</v>
      </c>
      <c r="T17" s="58" t="s">
        <v>68</v>
      </c>
      <c r="U17" s="59" t="s">
        <v>66</v>
      </c>
    </row>
    <row r="18" spans="2:21" ht="18" customHeight="1" x14ac:dyDescent="0.35">
      <c r="B18" s="91" t="s">
        <v>6</v>
      </c>
      <c r="C18" s="17" t="s">
        <v>16</v>
      </c>
      <c r="D18" s="33">
        <f>D19+Parameters!$C$13</f>
        <v>2.3000000000000007</v>
      </c>
      <c r="E18" s="18" t="s">
        <v>3</v>
      </c>
      <c r="F18" s="5"/>
      <c r="G18" s="43"/>
      <c r="H18" s="91" t="s">
        <v>6</v>
      </c>
      <c r="I18" s="17" t="s">
        <v>16</v>
      </c>
      <c r="J18" s="33">
        <f>J19+Parameters!$G$13</f>
        <v>2.4199999999999995</v>
      </c>
      <c r="K18" s="18" t="s">
        <v>3</v>
      </c>
      <c r="L18" s="5"/>
      <c r="N18" s="49" t="s">
        <v>5</v>
      </c>
      <c r="O18" s="50" t="s">
        <v>34</v>
      </c>
      <c r="P18" s="70" t="s">
        <v>89</v>
      </c>
      <c r="Q18" s="70"/>
      <c r="R18" s="50">
        <f>VLOOKUP($P18,$C$6:$F$15,2,FALSE)</f>
        <v>3.2</v>
      </c>
      <c r="S18" s="50">
        <f>VLOOKUP($P18,$C$6:$F$15,4,FALSE)</f>
        <v>0</v>
      </c>
      <c r="T18" s="65">
        <f>IF(Q18&gt;$B$10,S18*$B$10/Q18,S18)</f>
        <v>0</v>
      </c>
      <c r="U18" s="51">
        <f>T18*R18</f>
        <v>0</v>
      </c>
    </row>
    <row r="19" spans="2:21" ht="18" x14ac:dyDescent="0.35">
      <c r="B19" s="91"/>
      <c r="C19" s="17" t="s">
        <v>59</v>
      </c>
      <c r="D19" s="33">
        <f>D20+Parameters!$C$13</f>
        <v>2.2000000000000006</v>
      </c>
      <c r="E19" s="18" t="s">
        <v>3</v>
      </c>
      <c r="F19" s="5"/>
      <c r="G19" s="43"/>
      <c r="H19" s="91"/>
      <c r="I19" s="17" t="s">
        <v>59</v>
      </c>
      <c r="J19" s="33">
        <f>J20+Parameters!$G$13</f>
        <v>2.3299999999999996</v>
      </c>
      <c r="K19" s="18" t="s">
        <v>3</v>
      </c>
      <c r="L19" s="5"/>
      <c r="N19" s="52" t="s">
        <v>5</v>
      </c>
      <c r="O19" s="48" t="s">
        <v>35</v>
      </c>
      <c r="P19" s="5" t="s">
        <v>89</v>
      </c>
      <c r="Q19" s="5"/>
      <c r="R19" s="48">
        <f>VLOOKUP($P19,$C$17:$F$26,2,FALSE)</f>
        <v>1.5</v>
      </c>
      <c r="S19" s="48">
        <f>VLOOKUP($P19,$C$17:$F$26,4,FALSE)</f>
        <v>0</v>
      </c>
      <c r="T19" s="66">
        <f>IF(Q19&gt;$B$21,S19*$B$21/Q19,S19)</f>
        <v>0</v>
      </c>
      <c r="U19" s="53">
        <f t="shared" ref="U19:U25" si="0">T19*R19</f>
        <v>0</v>
      </c>
    </row>
    <row r="20" spans="2:21" ht="18" x14ac:dyDescent="0.35">
      <c r="B20" s="91"/>
      <c r="C20" s="17" t="s">
        <v>17</v>
      </c>
      <c r="D20" s="33">
        <f>D21+Parameters!$C$13</f>
        <v>2.1000000000000005</v>
      </c>
      <c r="E20" s="18" t="s">
        <v>3</v>
      </c>
      <c r="F20" s="5"/>
      <c r="G20" s="43"/>
      <c r="H20" s="91"/>
      <c r="I20" s="17" t="s">
        <v>17</v>
      </c>
      <c r="J20" s="33">
        <f>J21+Parameters!$G$13</f>
        <v>2.2399999999999998</v>
      </c>
      <c r="K20" s="18" t="s">
        <v>3</v>
      </c>
      <c r="L20" s="5"/>
      <c r="N20" s="52" t="s">
        <v>5</v>
      </c>
      <c r="O20" s="48" t="s">
        <v>36</v>
      </c>
      <c r="P20" s="5" t="s">
        <v>89</v>
      </c>
      <c r="Q20" s="5"/>
      <c r="R20" s="48">
        <f>VLOOKUP($P20,$C$28:$F$37,2,FALSE)</f>
        <v>1.5</v>
      </c>
      <c r="S20" s="48">
        <f>VLOOKUP($P20,$C$28:$F$37,4,FALSE)</f>
        <v>0</v>
      </c>
      <c r="T20" s="66">
        <f>IF(Q20&gt;$B$32,S20*$B$32/Q20,S20)</f>
        <v>0</v>
      </c>
      <c r="U20" s="53">
        <f t="shared" si="0"/>
        <v>0</v>
      </c>
    </row>
    <row r="21" spans="2:21" ht="18.75" thickBot="1" x14ac:dyDescent="0.4">
      <c r="B21" s="19">
        <f>Parameters!C11</f>
        <v>800000</v>
      </c>
      <c r="C21" s="17" t="s">
        <v>18</v>
      </c>
      <c r="D21" s="33">
        <f>D22+Parameters!$C$13</f>
        <v>2.0000000000000004</v>
      </c>
      <c r="E21" s="18" t="s">
        <v>3</v>
      </c>
      <c r="F21" s="5"/>
      <c r="G21" s="43"/>
      <c r="H21" s="19">
        <f>Parameters!G11</f>
        <v>1100000</v>
      </c>
      <c r="I21" s="17" t="s">
        <v>18</v>
      </c>
      <c r="J21" s="33">
        <f>J22+Parameters!$G$13</f>
        <v>2.15</v>
      </c>
      <c r="K21" s="18" t="s">
        <v>3</v>
      </c>
      <c r="L21" s="5"/>
      <c r="N21" s="54" t="s">
        <v>5</v>
      </c>
      <c r="O21" s="55" t="s">
        <v>44</v>
      </c>
      <c r="P21" s="71" t="s">
        <v>89</v>
      </c>
      <c r="Q21" s="71"/>
      <c r="R21" s="55">
        <f>VLOOKUP($P21,$C$39:$F$48,2,FALSE)</f>
        <v>2.9</v>
      </c>
      <c r="S21" s="55">
        <f>VLOOKUP($P21,$C$39:$F$48,4,FALSE)</f>
        <v>0</v>
      </c>
      <c r="T21" s="67">
        <f>IF(Q21&gt;$B$43,S21*$B$43/Q21,S21)</f>
        <v>0</v>
      </c>
      <c r="U21" s="56">
        <f t="shared" si="0"/>
        <v>0</v>
      </c>
    </row>
    <row r="22" spans="2:21" ht="18" x14ac:dyDescent="0.35">
      <c r="C22" s="17" t="s">
        <v>19</v>
      </c>
      <c r="D22" s="33">
        <f>D23+Parameters!$C$13</f>
        <v>1.9000000000000004</v>
      </c>
      <c r="E22" s="18" t="s">
        <v>3</v>
      </c>
      <c r="F22" s="5"/>
      <c r="G22" s="43"/>
      <c r="I22" s="17" t="s">
        <v>19</v>
      </c>
      <c r="J22" s="33">
        <f>J23+Parameters!$G$13</f>
        <v>2.06</v>
      </c>
      <c r="K22" s="18" t="s">
        <v>3</v>
      </c>
      <c r="L22" s="5"/>
      <c r="N22" s="49" t="s">
        <v>29</v>
      </c>
      <c r="O22" s="50" t="s">
        <v>34</v>
      </c>
      <c r="P22" s="70" t="s">
        <v>89</v>
      </c>
      <c r="Q22" s="70"/>
      <c r="R22" s="50">
        <f>VLOOKUP($P22,$I$6:$L$15,2,FALSE)</f>
        <v>3.5</v>
      </c>
      <c r="S22" s="50">
        <f>VLOOKUP($P22,$I$6:$L$15,4,FALSE)</f>
        <v>0</v>
      </c>
      <c r="T22" s="65">
        <f>IF(Q22&gt;$H$10,S22*$H$10/Q22,S22)</f>
        <v>0</v>
      </c>
      <c r="U22" s="51">
        <f t="shared" si="0"/>
        <v>0</v>
      </c>
    </row>
    <row r="23" spans="2:21" ht="18" x14ac:dyDescent="0.35">
      <c r="C23" s="17" t="s">
        <v>20</v>
      </c>
      <c r="D23" s="33">
        <f>D24+Parameters!$C$13</f>
        <v>1.8000000000000003</v>
      </c>
      <c r="E23" s="18" t="s">
        <v>3</v>
      </c>
      <c r="F23" s="5"/>
      <c r="G23" s="43"/>
      <c r="I23" s="17" t="s">
        <v>20</v>
      </c>
      <c r="J23" s="33">
        <f>J24+Parameters!$G$13</f>
        <v>1.9700000000000002</v>
      </c>
      <c r="K23" s="18" t="s">
        <v>3</v>
      </c>
      <c r="L23" s="5"/>
      <c r="N23" s="52" t="s">
        <v>29</v>
      </c>
      <c r="O23" s="48" t="s">
        <v>35</v>
      </c>
      <c r="P23" s="5" t="s">
        <v>89</v>
      </c>
      <c r="Q23" s="5"/>
      <c r="R23" s="48">
        <f>VLOOKUP($P23,$I$17:$L$26,2,FALSE)</f>
        <v>1.7</v>
      </c>
      <c r="S23" s="48">
        <f>VLOOKUP($P23,$I$17:$L$26,4,FALSE)</f>
        <v>0</v>
      </c>
      <c r="T23" s="66">
        <f>IF(Q23&gt;$H$21,S23*$H$21/Q23,S23)</f>
        <v>0</v>
      </c>
      <c r="U23" s="53">
        <f t="shared" si="0"/>
        <v>0</v>
      </c>
    </row>
    <row r="24" spans="2:21" ht="18" x14ac:dyDescent="0.35">
      <c r="C24" s="17" t="s">
        <v>21</v>
      </c>
      <c r="D24" s="33">
        <f>D25+Parameters!$C$13</f>
        <v>1.7000000000000002</v>
      </c>
      <c r="E24" s="18" t="s">
        <v>3</v>
      </c>
      <c r="F24" s="5"/>
      <c r="G24" s="43"/>
      <c r="I24" s="17" t="s">
        <v>21</v>
      </c>
      <c r="J24" s="33">
        <f>J25+Parameters!$G$13</f>
        <v>1.8800000000000001</v>
      </c>
      <c r="K24" s="18" t="s">
        <v>3</v>
      </c>
      <c r="L24" s="5"/>
      <c r="N24" s="52" t="s">
        <v>29</v>
      </c>
      <c r="O24" s="48" t="s">
        <v>36</v>
      </c>
      <c r="P24" s="5" t="s">
        <v>89</v>
      </c>
      <c r="Q24" s="5"/>
      <c r="R24" s="48">
        <f>VLOOKUP($P24,$I$28:$L$37,2,FALSE)</f>
        <v>1.5</v>
      </c>
      <c r="S24" s="48">
        <f>VLOOKUP($P24,$I$28:$L$37,4,FALSE)</f>
        <v>0</v>
      </c>
      <c r="T24" s="66">
        <f>IF(Q24&gt;$H$32,S24*$H$32/Q24,S24)</f>
        <v>0</v>
      </c>
      <c r="U24" s="53">
        <f t="shared" si="0"/>
        <v>0</v>
      </c>
    </row>
    <row r="25" spans="2:21" ht="18.75" thickBot="1" x14ac:dyDescent="0.4">
      <c r="C25" s="17" t="s">
        <v>22</v>
      </c>
      <c r="D25" s="33">
        <f>D26+Parameters!$C$13</f>
        <v>1.6</v>
      </c>
      <c r="E25" s="18" t="s">
        <v>3</v>
      </c>
      <c r="F25" s="5"/>
      <c r="G25" s="43"/>
      <c r="I25" s="17" t="s">
        <v>22</v>
      </c>
      <c r="J25" s="33">
        <f>J26+Parameters!$G$13</f>
        <v>1.79</v>
      </c>
      <c r="K25" s="18" t="s">
        <v>3</v>
      </c>
      <c r="L25" s="5"/>
      <c r="N25" s="54" t="s">
        <v>29</v>
      </c>
      <c r="O25" s="55" t="s">
        <v>44</v>
      </c>
      <c r="P25" s="71" t="s">
        <v>89</v>
      </c>
      <c r="Q25" s="71"/>
      <c r="R25" s="55">
        <f>VLOOKUP($P25,$I$39:$L$48,2,FALSE)</f>
        <v>3.2</v>
      </c>
      <c r="S25" s="55">
        <f>VLOOKUP($P25,$I$39:$L$48,4,FALSE)</f>
        <v>0</v>
      </c>
      <c r="T25" s="67">
        <f>IF(Q25&gt;$H$43,S25*$H$43/Q25,S25)</f>
        <v>0</v>
      </c>
      <c r="U25" s="56">
        <f t="shared" si="0"/>
        <v>0</v>
      </c>
    </row>
    <row r="26" spans="2:21" ht="18" x14ac:dyDescent="0.35">
      <c r="C26" s="17" t="s">
        <v>23</v>
      </c>
      <c r="D26" s="33">
        <f>Parameters!C12</f>
        <v>1.5</v>
      </c>
      <c r="E26" s="18" t="s">
        <v>3</v>
      </c>
      <c r="F26" s="5"/>
      <c r="G26" s="43"/>
      <c r="I26" s="17" t="s">
        <v>23</v>
      </c>
      <c r="J26" s="33">
        <f>Parameters!G12</f>
        <v>1.7</v>
      </c>
      <c r="K26" s="18" t="s">
        <v>3</v>
      </c>
      <c r="L26" s="5"/>
      <c r="T26" s="47" t="s">
        <v>14</v>
      </c>
      <c r="U26" s="46">
        <f>SUM(U18:U25)</f>
        <v>0</v>
      </c>
    </row>
    <row r="27" spans="2:21" ht="6" customHeight="1" x14ac:dyDescent="0.25"/>
    <row r="28" spans="2:21" ht="18" x14ac:dyDescent="0.35">
      <c r="B28" s="31" t="s">
        <v>36</v>
      </c>
      <c r="C28" s="17" t="s">
        <v>15</v>
      </c>
      <c r="D28" s="33">
        <f>D29+Parameters!$C$18</f>
        <v>2.4000000000000008</v>
      </c>
      <c r="E28" s="18" t="s">
        <v>3</v>
      </c>
      <c r="F28" s="5"/>
      <c r="G28" s="43" t="s">
        <v>57</v>
      </c>
      <c r="H28" s="31" t="s">
        <v>36</v>
      </c>
      <c r="I28" s="17" t="s">
        <v>15</v>
      </c>
      <c r="J28" s="33">
        <f>J29+Parameters!$G$18</f>
        <v>2.4000000000000008</v>
      </c>
      <c r="K28" s="18" t="s">
        <v>3</v>
      </c>
      <c r="L28" s="5"/>
    </row>
    <row r="29" spans="2:21" ht="18" x14ac:dyDescent="0.35">
      <c r="B29" s="91" t="s">
        <v>6</v>
      </c>
      <c r="C29" s="17" t="s">
        <v>16</v>
      </c>
      <c r="D29" s="33">
        <f>D30+Parameters!$C$18</f>
        <v>2.3000000000000007</v>
      </c>
      <c r="E29" s="18" t="s">
        <v>3</v>
      </c>
      <c r="F29" s="5"/>
      <c r="G29" s="43"/>
      <c r="H29" s="91" t="s">
        <v>6</v>
      </c>
      <c r="I29" s="17" t="s">
        <v>16</v>
      </c>
      <c r="J29" s="33">
        <f>J30+Parameters!$G$18</f>
        <v>2.3000000000000007</v>
      </c>
      <c r="K29" s="18" t="s">
        <v>3</v>
      </c>
      <c r="L29" s="5"/>
    </row>
    <row r="30" spans="2:21" ht="18" x14ac:dyDescent="0.35">
      <c r="B30" s="91"/>
      <c r="C30" s="17" t="s">
        <v>59</v>
      </c>
      <c r="D30" s="33">
        <f>D31+Parameters!$C$18</f>
        <v>2.2000000000000006</v>
      </c>
      <c r="E30" s="18" t="s">
        <v>3</v>
      </c>
      <c r="F30" s="5"/>
      <c r="G30" s="43"/>
      <c r="H30" s="91"/>
      <c r="I30" s="17" t="s">
        <v>59</v>
      </c>
      <c r="J30" s="33">
        <f>J31+Parameters!$G$18</f>
        <v>2.2000000000000006</v>
      </c>
      <c r="K30" s="18" t="s">
        <v>3</v>
      </c>
      <c r="L30" s="5"/>
    </row>
    <row r="31" spans="2:21" ht="18" x14ac:dyDescent="0.35">
      <c r="B31" s="91"/>
      <c r="C31" s="17" t="s">
        <v>17</v>
      </c>
      <c r="D31" s="33">
        <f>D32+Parameters!$C$18</f>
        <v>2.1000000000000005</v>
      </c>
      <c r="E31" s="18" t="s">
        <v>3</v>
      </c>
      <c r="F31" s="5"/>
      <c r="G31" s="43"/>
      <c r="H31" s="91"/>
      <c r="I31" s="17" t="s">
        <v>17</v>
      </c>
      <c r="J31" s="33">
        <f>J32+Parameters!$G$18</f>
        <v>2.1000000000000005</v>
      </c>
      <c r="K31" s="18" t="s">
        <v>3</v>
      </c>
      <c r="L31" s="5"/>
    </row>
    <row r="32" spans="2:21" ht="18" x14ac:dyDescent="0.35">
      <c r="B32" s="19">
        <f>Parameters!C16</f>
        <v>800000</v>
      </c>
      <c r="C32" s="17" t="s">
        <v>18</v>
      </c>
      <c r="D32" s="33">
        <f>D33+Parameters!$C$18</f>
        <v>2.0000000000000004</v>
      </c>
      <c r="E32" s="18" t="s">
        <v>3</v>
      </c>
      <c r="F32" s="5"/>
      <c r="G32" s="43"/>
      <c r="H32" s="19">
        <f>Parameters!G16</f>
        <v>800000</v>
      </c>
      <c r="I32" s="17" t="s">
        <v>18</v>
      </c>
      <c r="J32" s="33">
        <f>J33+Parameters!$G$18</f>
        <v>2.0000000000000004</v>
      </c>
      <c r="K32" s="18" t="s">
        <v>3</v>
      </c>
      <c r="L32" s="5"/>
    </row>
    <row r="33" spans="2:12" ht="18" x14ac:dyDescent="0.35">
      <c r="C33" s="17" t="s">
        <v>19</v>
      </c>
      <c r="D33" s="33">
        <f>D34+Parameters!$C$18</f>
        <v>1.9000000000000004</v>
      </c>
      <c r="E33" s="18" t="s">
        <v>3</v>
      </c>
      <c r="F33" s="5"/>
      <c r="G33" s="43"/>
      <c r="I33" s="17" t="s">
        <v>19</v>
      </c>
      <c r="J33" s="33">
        <f>J34+Parameters!$G$18</f>
        <v>1.9000000000000004</v>
      </c>
      <c r="K33" s="18" t="s">
        <v>3</v>
      </c>
      <c r="L33" s="5"/>
    </row>
    <row r="34" spans="2:12" ht="18" x14ac:dyDescent="0.35">
      <c r="C34" s="17" t="s">
        <v>20</v>
      </c>
      <c r="D34" s="33">
        <f>D35+Parameters!$C$18</f>
        <v>1.8000000000000003</v>
      </c>
      <c r="E34" s="18" t="s">
        <v>3</v>
      </c>
      <c r="F34" s="5"/>
      <c r="G34" s="43"/>
      <c r="I34" s="17" t="s">
        <v>20</v>
      </c>
      <c r="J34" s="33">
        <f>J35+Parameters!$G$18</f>
        <v>1.8000000000000003</v>
      </c>
      <c r="K34" s="18" t="s">
        <v>3</v>
      </c>
      <c r="L34" s="5"/>
    </row>
    <row r="35" spans="2:12" ht="18" x14ac:dyDescent="0.35">
      <c r="C35" s="17" t="s">
        <v>21</v>
      </c>
      <c r="D35" s="33">
        <f>D36+Parameters!$C$18</f>
        <v>1.7000000000000002</v>
      </c>
      <c r="E35" s="18" t="s">
        <v>3</v>
      </c>
      <c r="F35" s="5"/>
      <c r="G35" s="43"/>
      <c r="I35" s="17" t="s">
        <v>21</v>
      </c>
      <c r="J35" s="33">
        <f>J36+Parameters!$G$18</f>
        <v>1.7000000000000002</v>
      </c>
      <c r="K35" s="18" t="s">
        <v>3</v>
      </c>
      <c r="L35" s="5"/>
    </row>
    <row r="36" spans="2:12" ht="18" x14ac:dyDescent="0.35">
      <c r="C36" s="17" t="s">
        <v>22</v>
      </c>
      <c r="D36" s="33">
        <f>D37+Parameters!$C$18</f>
        <v>1.6</v>
      </c>
      <c r="E36" s="18" t="s">
        <v>3</v>
      </c>
      <c r="F36" s="5"/>
      <c r="G36" s="43"/>
      <c r="I36" s="17" t="s">
        <v>22</v>
      </c>
      <c r="J36" s="33">
        <f>J37+Parameters!$G$18</f>
        <v>1.6</v>
      </c>
      <c r="K36" s="18" t="s">
        <v>3</v>
      </c>
      <c r="L36" s="5"/>
    </row>
    <row r="37" spans="2:12" ht="18" x14ac:dyDescent="0.35">
      <c r="C37" s="17" t="s">
        <v>23</v>
      </c>
      <c r="D37" s="33">
        <f>Parameters!C17</f>
        <v>1.5</v>
      </c>
      <c r="E37" s="18" t="s">
        <v>3</v>
      </c>
      <c r="F37" s="5"/>
      <c r="G37" s="43"/>
      <c r="I37" s="17" t="s">
        <v>23</v>
      </c>
      <c r="J37" s="33">
        <f>Parameters!G17</f>
        <v>1.5</v>
      </c>
      <c r="K37" s="18" t="s">
        <v>3</v>
      </c>
      <c r="L37" s="5"/>
    </row>
    <row r="38" spans="2:12" ht="6" customHeight="1" x14ac:dyDescent="0.25"/>
    <row r="39" spans="2:12" ht="18" x14ac:dyDescent="0.35">
      <c r="B39" s="44" t="s">
        <v>44</v>
      </c>
      <c r="C39" s="17" t="s">
        <v>15</v>
      </c>
      <c r="D39" s="33">
        <f>D40+Parameters!$C$23</f>
        <v>4.25</v>
      </c>
      <c r="E39" s="18" t="s">
        <v>3</v>
      </c>
      <c r="F39" s="5"/>
      <c r="G39" s="20" t="s">
        <v>58</v>
      </c>
      <c r="H39" s="44" t="s">
        <v>44</v>
      </c>
      <c r="I39" s="17" t="s">
        <v>15</v>
      </c>
      <c r="J39" s="33">
        <f>J40+Parameters!$G$23</f>
        <v>4.2800000000000011</v>
      </c>
      <c r="K39" s="18" t="s">
        <v>3</v>
      </c>
      <c r="L39" s="5"/>
    </row>
    <row r="40" spans="2:12" ht="18" x14ac:dyDescent="0.35">
      <c r="B40" s="91" t="s">
        <v>6</v>
      </c>
      <c r="C40" s="17" t="s">
        <v>16</v>
      </c>
      <c r="D40" s="33">
        <f>D41+Parameters!$C$23</f>
        <v>4.0999999999999996</v>
      </c>
      <c r="E40" s="18" t="s">
        <v>3</v>
      </c>
      <c r="F40" s="5"/>
      <c r="H40" s="91" t="s">
        <v>6</v>
      </c>
      <c r="I40" s="17" t="s">
        <v>16</v>
      </c>
      <c r="J40" s="33">
        <f>J41+Parameters!$G$23</f>
        <v>4.160000000000001</v>
      </c>
      <c r="K40" s="18" t="s">
        <v>3</v>
      </c>
      <c r="L40" s="5"/>
    </row>
    <row r="41" spans="2:12" ht="18" x14ac:dyDescent="0.35">
      <c r="B41" s="91"/>
      <c r="C41" s="17" t="s">
        <v>59</v>
      </c>
      <c r="D41" s="33">
        <f>D42+Parameters!$C$23</f>
        <v>3.9499999999999993</v>
      </c>
      <c r="E41" s="18" t="s">
        <v>3</v>
      </c>
      <c r="F41" s="5"/>
      <c r="H41" s="91"/>
      <c r="I41" s="17" t="s">
        <v>59</v>
      </c>
      <c r="J41" s="33">
        <f>J42+Parameters!$G$23</f>
        <v>4.0400000000000009</v>
      </c>
      <c r="K41" s="18" t="s">
        <v>3</v>
      </c>
      <c r="L41" s="5"/>
    </row>
    <row r="42" spans="2:12" ht="18" x14ac:dyDescent="0.35">
      <c r="B42" s="91"/>
      <c r="C42" s="17" t="s">
        <v>17</v>
      </c>
      <c r="D42" s="33">
        <f>D43+Parameters!$C$23</f>
        <v>3.7999999999999994</v>
      </c>
      <c r="E42" s="18" t="s">
        <v>3</v>
      </c>
      <c r="F42" s="5"/>
      <c r="H42" s="91"/>
      <c r="I42" s="17" t="s">
        <v>17</v>
      </c>
      <c r="J42" s="33">
        <f>J43+Parameters!$G$23</f>
        <v>3.9200000000000008</v>
      </c>
      <c r="K42" s="18" t="s">
        <v>3</v>
      </c>
      <c r="L42" s="5"/>
    </row>
    <row r="43" spans="2:12" ht="18" x14ac:dyDescent="0.35">
      <c r="B43" s="19">
        <f>Parameters!C21</f>
        <v>400000</v>
      </c>
      <c r="C43" s="17" t="s">
        <v>18</v>
      </c>
      <c r="D43" s="33">
        <f>D44+Parameters!$C$23</f>
        <v>3.6499999999999995</v>
      </c>
      <c r="E43" s="18" t="s">
        <v>3</v>
      </c>
      <c r="F43" s="5"/>
      <c r="H43" s="19">
        <f>Parameters!G21</f>
        <v>400000</v>
      </c>
      <c r="I43" s="17" t="s">
        <v>18</v>
      </c>
      <c r="J43" s="33">
        <f>J44+Parameters!$G$23</f>
        <v>3.8000000000000007</v>
      </c>
      <c r="K43" s="18" t="s">
        <v>3</v>
      </c>
      <c r="L43" s="5"/>
    </row>
    <row r="44" spans="2:12" ht="18" x14ac:dyDescent="0.35">
      <c r="C44" s="17" t="s">
        <v>19</v>
      </c>
      <c r="D44" s="33">
        <f>D45+Parameters!$C$23</f>
        <v>3.4999999999999996</v>
      </c>
      <c r="E44" s="18" t="s">
        <v>3</v>
      </c>
      <c r="F44" s="5"/>
      <c r="I44" s="17" t="s">
        <v>19</v>
      </c>
      <c r="J44" s="33">
        <f>J45+Parameters!$G$23</f>
        <v>3.6800000000000006</v>
      </c>
      <c r="K44" s="18" t="s">
        <v>3</v>
      </c>
      <c r="L44" s="5"/>
    </row>
    <row r="45" spans="2:12" ht="18" x14ac:dyDescent="0.35">
      <c r="C45" s="17" t="s">
        <v>20</v>
      </c>
      <c r="D45" s="33">
        <f>D46+Parameters!$C$23</f>
        <v>3.3499999999999996</v>
      </c>
      <c r="E45" s="18" t="s">
        <v>3</v>
      </c>
      <c r="F45" s="5"/>
      <c r="I45" s="17" t="s">
        <v>20</v>
      </c>
      <c r="J45" s="33">
        <f>J46+Parameters!$G$23</f>
        <v>3.5600000000000005</v>
      </c>
      <c r="K45" s="18" t="s">
        <v>3</v>
      </c>
      <c r="L45" s="5"/>
    </row>
    <row r="46" spans="2:12" ht="18" x14ac:dyDescent="0.35">
      <c r="C46" s="17" t="s">
        <v>21</v>
      </c>
      <c r="D46" s="33">
        <f>D47+Parameters!$C$23</f>
        <v>3.1999999999999997</v>
      </c>
      <c r="E46" s="18" t="s">
        <v>3</v>
      </c>
      <c r="F46" s="5"/>
      <c r="I46" s="17" t="s">
        <v>21</v>
      </c>
      <c r="J46" s="33">
        <f>J47+Parameters!$G$23</f>
        <v>3.4400000000000004</v>
      </c>
      <c r="K46" s="18" t="s">
        <v>3</v>
      </c>
      <c r="L46" s="5"/>
    </row>
    <row r="47" spans="2:12" ht="18" x14ac:dyDescent="0.35">
      <c r="C47" s="17" t="s">
        <v>22</v>
      </c>
      <c r="D47" s="33">
        <f>D48+Parameters!$C$23</f>
        <v>3.05</v>
      </c>
      <c r="E47" s="18" t="s">
        <v>3</v>
      </c>
      <c r="F47" s="5"/>
      <c r="I47" s="17" t="s">
        <v>22</v>
      </c>
      <c r="J47" s="33">
        <f>J48+Parameters!$G$23</f>
        <v>3.3200000000000003</v>
      </c>
      <c r="K47" s="18" t="s">
        <v>3</v>
      </c>
      <c r="L47" s="5"/>
    </row>
    <row r="48" spans="2:12" ht="18" x14ac:dyDescent="0.35">
      <c r="C48" s="17" t="s">
        <v>23</v>
      </c>
      <c r="D48" s="33">
        <f>Parameters!C22</f>
        <v>2.9</v>
      </c>
      <c r="E48" s="18" t="s">
        <v>3</v>
      </c>
      <c r="F48" s="5"/>
      <c r="I48" s="17" t="s">
        <v>23</v>
      </c>
      <c r="J48" s="33">
        <f>Parameters!G22</f>
        <v>3.2</v>
      </c>
      <c r="K48" s="18" t="s">
        <v>3</v>
      </c>
      <c r="L48" s="5"/>
    </row>
  </sheetData>
  <sheetProtection formatCells="0" formatColumns="0" selectLockedCells="1" autoFilter="0" pivotTables="0" selectUnlockedCells="1"/>
  <mergeCells count="10">
    <mergeCell ref="I3:L3"/>
    <mergeCell ref="B7:B9"/>
    <mergeCell ref="B18:B20"/>
    <mergeCell ref="H18:H20"/>
    <mergeCell ref="H7:H9"/>
    <mergeCell ref="B40:B42"/>
    <mergeCell ref="H40:H42"/>
    <mergeCell ref="B29:B31"/>
    <mergeCell ref="H29:H31"/>
    <mergeCell ref="C3:F3"/>
  </mergeCells>
  <phoneticPr fontId="2" type="noConversion"/>
  <dataValidations count="1">
    <dataValidation type="list" allowBlank="1" showInputMessage="1" showErrorMessage="1" sqref="P18:P25">
      <formula1>$C$6:$C$15</formula1>
    </dataValidation>
  </dataValidations>
  <pageMargins left="0.7" right="0.7" top="0.75" bottom="0.75" header="0.3" footer="0.3"/>
  <pageSetup paperSize="9" orientation="portrait" horizontalDpi="300" verticalDpi="0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8"/>
  <sheetViews>
    <sheetView workbookViewId="0"/>
  </sheetViews>
  <sheetFormatPr defaultColWidth="9.140625" defaultRowHeight="15" x14ac:dyDescent="0.25"/>
  <cols>
    <col min="1" max="1" width="2.5703125" customWidth="1"/>
    <col min="2" max="2" width="10.7109375" customWidth="1"/>
    <col min="3" max="3" width="3.140625" style="2" bestFit="1" customWidth="1"/>
    <col min="4" max="4" width="5.7109375" style="2" customWidth="1"/>
    <col min="5" max="5" width="2.7109375" style="2" customWidth="1"/>
    <col min="6" max="6" width="13.7109375" customWidth="1"/>
    <col min="7" max="7" width="11.7109375" style="20" customWidth="1"/>
    <col min="8" max="8" width="10.7109375" customWidth="1"/>
    <col min="9" max="9" width="3.140625" style="2" bestFit="1" customWidth="1"/>
    <col min="10" max="10" width="5.7109375" style="2" customWidth="1"/>
    <col min="11" max="11" width="2.7109375" style="2" customWidth="1"/>
    <col min="12" max="12" width="13.7109375" customWidth="1"/>
    <col min="14" max="14" width="20.140625" customWidth="1"/>
    <col min="15" max="15" width="10.42578125" customWidth="1"/>
    <col min="17" max="17" width="13.7109375" customWidth="1"/>
    <col min="20" max="20" width="13.140625" bestFit="1" customWidth="1"/>
    <col min="21" max="21" width="12.5703125" customWidth="1"/>
  </cols>
  <sheetData>
    <row r="1" spans="2:20" ht="15.75" x14ac:dyDescent="0.25">
      <c r="B1" s="6" t="s">
        <v>24</v>
      </c>
    </row>
    <row r="2" spans="2:20" ht="7.5" customHeight="1" x14ac:dyDescent="0.25"/>
    <row r="3" spans="2:20" x14ac:dyDescent="0.25">
      <c r="C3" s="92" t="s">
        <v>5</v>
      </c>
      <c r="D3" s="92"/>
      <c r="E3" s="92"/>
      <c r="F3" s="92"/>
      <c r="G3" s="42"/>
      <c r="H3" s="4"/>
      <c r="I3" s="92" t="s">
        <v>29</v>
      </c>
      <c r="J3" s="92"/>
      <c r="K3" s="92"/>
      <c r="L3" s="92"/>
      <c r="N3" s="41" t="s">
        <v>37</v>
      </c>
    </row>
    <row r="5" spans="2:20" x14ac:dyDescent="0.25">
      <c r="F5" s="2" t="s">
        <v>4</v>
      </c>
      <c r="G5" s="40"/>
      <c r="L5" s="2" t="s">
        <v>4</v>
      </c>
    </row>
    <row r="6" spans="2:20" ht="18" x14ac:dyDescent="0.35">
      <c r="B6" s="31" t="s">
        <v>34</v>
      </c>
      <c r="C6" s="17" t="s">
        <v>15</v>
      </c>
      <c r="D6" s="33">
        <f>D7+Parameters!$C$8</f>
        <v>4.1899999999999995</v>
      </c>
      <c r="E6" s="18" t="s">
        <v>3</v>
      </c>
      <c r="F6" s="5"/>
      <c r="G6" s="43" t="s">
        <v>55</v>
      </c>
      <c r="H6" s="31" t="s">
        <v>34</v>
      </c>
      <c r="I6" s="17" t="s">
        <v>15</v>
      </c>
      <c r="J6" s="33">
        <f>J7+Parameters!$G$8</f>
        <v>8.8999999999999968</v>
      </c>
      <c r="K6" s="18" t="s">
        <v>3</v>
      </c>
      <c r="L6" s="5"/>
      <c r="N6" s="82" t="s">
        <v>91</v>
      </c>
      <c r="O6" s="73"/>
      <c r="P6" s="73"/>
      <c r="Q6" s="73"/>
      <c r="R6" s="73"/>
      <c r="S6" s="74"/>
    </row>
    <row r="7" spans="2:20" ht="18" x14ac:dyDescent="0.35">
      <c r="B7" s="91" t="s">
        <v>6</v>
      </c>
      <c r="C7" s="17" t="s">
        <v>16</v>
      </c>
      <c r="D7" s="33">
        <f>D8+Parameters!$C$8</f>
        <v>4.0799999999999992</v>
      </c>
      <c r="E7" s="18" t="s">
        <v>3</v>
      </c>
      <c r="F7" s="5"/>
      <c r="G7" s="43"/>
      <c r="H7" s="91" t="s">
        <v>6</v>
      </c>
      <c r="I7" s="17" t="s">
        <v>16</v>
      </c>
      <c r="J7" s="33">
        <f>J8+Parameters!$G$8</f>
        <v>8.2999999999999972</v>
      </c>
      <c r="K7" s="18" t="s">
        <v>3</v>
      </c>
      <c r="L7" s="5"/>
      <c r="N7" s="75" t="s">
        <v>90</v>
      </c>
      <c r="O7" s="76"/>
      <c r="P7" s="76"/>
      <c r="Q7" s="76"/>
      <c r="R7" s="76"/>
      <c r="S7" s="77"/>
    </row>
    <row r="8" spans="2:20" ht="18" x14ac:dyDescent="0.35">
      <c r="B8" s="91"/>
      <c r="C8" s="17" t="s">
        <v>59</v>
      </c>
      <c r="D8" s="33">
        <f>D9+Parameters!$C$8</f>
        <v>3.9699999999999993</v>
      </c>
      <c r="E8" s="18" t="s">
        <v>3</v>
      </c>
      <c r="F8" s="5"/>
      <c r="G8" s="43"/>
      <c r="H8" s="91"/>
      <c r="I8" s="17" t="s">
        <v>59</v>
      </c>
      <c r="J8" s="33">
        <f>J9+Parameters!$G$8</f>
        <v>7.6999999999999975</v>
      </c>
      <c r="K8" s="18" t="s">
        <v>3</v>
      </c>
      <c r="L8" s="5"/>
      <c r="N8" s="75" t="s">
        <v>79</v>
      </c>
      <c r="O8" s="76"/>
      <c r="P8" s="76"/>
      <c r="Q8" s="76"/>
      <c r="R8" s="76"/>
      <c r="S8" s="77"/>
    </row>
    <row r="9" spans="2:20" ht="18" x14ac:dyDescent="0.35">
      <c r="B9" s="91"/>
      <c r="C9" s="17" t="s">
        <v>17</v>
      </c>
      <c r="D9" s="33">
        <f>D10+Parameters!$C$8</f>
        <v>3.8599999999999994</v>
      </c>
      <c r="E9" s="18" t="s">
        <v>3</v>
      </c>
      <c r="F9" s="5"/>
      <c r="G9" s="43"/>
      <c r="H9" s="91"/>
      <c r="I9" s="17" t="s">
        <v>17</v>
      </c>
      <c r="J9" s="33">
        <f>J10+Parameters!$G$8</f>
        <v>7.0999999999999979</v>
      </c>
      <c r="K9" s="18" t="s">
        <v>3</v>
      </c>
      <c r="L9" s="5"/>
      <c r="N9" s="75" t="s">
        <v>86</v>
      </c>
      <c r="O9" s="76"/>
      <c r="P9" s="76"/>
      <c r="Q9" s="76"/>
      <c r="R9" s="76"/>
      <c r="S9" s="77"/>
    </row>
    <row r="10" spans="2:20" ht="18" x14ac:dyDescent="0.35">
      <c r="B10" s="14">
        <f>Parameters!C6</f>
        <v>600000</v>
      </c>
      <c r="C10" s="17" t="s">
        <v>18</v>
      </c>
      <c r="D10" s="33">
        <f>D11+Parameters!$C$8</f>
        <v>3.7499999999999996</v>
      </c>
      <c r="E10" s="18" t="s">
        <v>3</v>
      </c>
      <c r="F10" s="5"/>
      <c r="G10" s="43"/>
      <c r="H10" s="19">
        <f>Parameters!G6</f>
        <v>300000</v>
      </c>
      <c r="I10" s="17" t="s">
        <v>18</v>
      </c>
      <c r="J10" s="33">
        <f>J11+Parameters!$G$8</f>
        <v>6.4999999999999982</v>
      </c>
      <c r="K10" s="18" t="s">
        <v>3</v>
      </c>
      <c r="L10" s="5"/>
      <c r="N10" s="78" t="s">
        <v>47</v>
      </c>
      <c r="O10" s="79">
        <v>800000</v>
      </c>
      <c r="P10" s="80" t="s">
        <v>48</v>
      </c>
      <c r="Q10" s="80"/>
      <c r="R10" s="80"/>
      <c r="S10" s="81"/>
    </row>
    <row r="11" spans="2:20" ht="18" x14ac:dyDescent="0.35">
      <c r="C11" s="17" t="s">
        <v>19</v>
      </c>
      <c r="D11" s="33">
        <f>D12+Parameters!$C$8</f>
        <v>3.6399999999999997</v>
      </c>
      <c r="E11" s="18" t="s">
        <v>3</v>
      </c>
      <c r="F11" s="5"/>
      <c r="G11" s="43"/>
      <c r="I11" s="17" t="s">
        <v>19</v>
      </c>
      <c r="J11" s="33">
        <f>J12+Parameters!$G$8</f>
        <v>5.8999999999999986</v>
      </c>
      <c r="K11" s="18" t="s">
        <v>3</v>
      </c>
      <c r="L11" s="5"/>
    </row>
    <row r="12" spans="2:20" ht="18" x14ac:dyDescent="0.35">
      <c r="C12" s="17" t="s">
        <v>20</v>
      </c>
      <c r="D12" s="33">
        <f>D13+Parameters!$C$8</f>
        <v>3.53</v>
      </c>
      <c r="E12" s="18" t="s">
        <v>3</v>
      </c>
      <c r="F12" s="5"/>
      <c r="G12" s="43"/>
      <c r="I12" s="17" t="s">
        <v>20</v>
      </c>
      <c r="J12" s="33">
        <f>J13+Parameters!$G$8</f>
        <v>5.2999999999999989</v>
      </c>
      <c r="K12" s="18" t="s">
        <v>3</v>
      </c>
      <c r="L12" s="5"/>
    </row>
    <row r="13" spans="2:20" ht="18" x14ac:dyDescent="0.35">
      <c r="C13" s="17" t="s">
        <v>21</v>
      </c>
      <c r="D13" s="33">
        <f>D14+Parameters!$C$8</f>
        <v>3.42</v>
      </c>
      <c r="E13" s="18" t="s">
        <v>3</v>
      </c>
      <c r="F13" s="5"/>
      <c r="G13" s="43"/>
      <c r="I13" s="17" t="s">
        <v>21</v>
      </c>
      <c r="J13" s="33">
        <f>J14+Parameters!$G$8</f>
        <v>4.6999999999999993</v>
      </c>
      <c r="K13" s="18" t="s">
        <v>3</v>
      </c>
      <c r="L13" s="5"/>
    </row>
    <row r="14" spans="2:20" ht="18" x14ac:dyDescent="0.35">
      <c r="C14" s="17" t="s">
        <v>22</v>
      </c>
      <c r="D14" s="33">
        <f>D15+Parameters!$C$8</f>
        <v>3.31</v>
      </c>
      <c r="E14" s="18" t="s">
        <v>3</v>
      </c>
      <c r="F14" s="5"/>
      <c r="G14" s="43"/>
      <c r="I14" s="17" t="s">
        <v>22</v>
      </c>
      <c r="J14" s="33">
        <f>J15+Parameters!$G$8</f>
        <v>4.0999999999999996</v>
      </c>
      <c r="K14" s="18" t="s">
        <v>3</v>
      </c>
      <c r="L14" s="5"/>
      <c r="N14" s="60" t="s">
        <v>71</v>
      </c>
    </row>
    <row r="15" spans="2:20" ht="18" x14ac:dyDescent="0.35">
      <c r="C15" s="17" t="s">
        <v>23</v>
      </c>
      <c r="D15" s="33">
        <f>Parameters!C7</f>
        <v>3.2</v>
      </c>
      <c r="E15" s="18" t="s">
        <v>3</v>
      </c>
      <c r="F15" s="5"/>
      <c r="G15" s="43"/>
      <c r="I15" s="17" t="s">
        <v>23</v>
      </c>
      <c r="J15" s="33">
        <f>Parameters!G7</f>
        <v>3.5</v>
      </c>
      <c r="K15" s="18" t="s">
        <v>3</v>
      </c>
      <c r="L15" s="5"/>
      <c r="P15" s="5" t="s">
        <v>70</v>
      </c>
      <c r="Q15" s="5" t="s">
        <v>70</v>
      </c>
      <c r="T15" t="s">
        <v>69</v>
      </c>
    </row>
    <row r="16" spans="2:20" ht="15.75" thickBot="1" x14ac:dyDescent="0.3">
      <c r="F16" s="1"/>
      <c r="G16" s="43"/>
      <c r="P16" s="68"/>
      <c r="Q16" s="68"/>
    </row>
    <row r="17" spans="2:21" ht="18" customHeight="1" thickBot="1" x14ac:dyDescent="0.4">
      <c r="B17" s="31" t="s">
        <v>35</v>
      </c>
      <c r="C17" s="17" t="s">
        <v>15</v>
      </c>
      <c r="D17" s="33">
        <f>D18+Parameters!$C$13</f>
        <v>2.4000000000000008</v>
      </c>
      <c r="E17" s="18" t="s">
        <v>3</v>
      </c>
      <c r="F17" s="5"/>
      <c r="G17" s="43" t="s">
        <v>56</v>
      </c>
      <c r="H17" s="31" t="s">
        <v>35</v>
      </c>
      <c r="I17" s="17" t="s">
        <v>15</v>
      </c>
      <c r="J17" s="33">
        <f>J18+Parameters!$G$13</f>
        <v>2.5099999999999993</v>
      </c>
      <c r="K17" s="18" t="s">
        <v>3</v>
      </c>
      <c r="L17" s="5"/>
      <c r="N17" s="57" t="s">
        <v>61</v>
      </c>
      <c r="O17" s="58" t="s">
        <v>62</v>
      </c>
      <c r="P17" s="69" t="s">
        <v>63</v>
      </c>
      <c r="Q17" s="69" t="s">
        <v>67</v>
      </c>
      <c r="R17" s="58" t="s">
        <v>64</v>
      </c>
      <c r="S17" s="58" t="s">
        <v>65</v>
      </c>
      <c r="T17" s="58" t="s">
        <v>68</v>
      </c>
      <c r="U17" s="59" t="s">
        <v>66</v>
      </c>
    </row>
    <row r="18" spans="2:21" ht="18" customHeight="1" x14ac:dyDescent="0.35">
      <c r="B18" s="91" t="s">
        <v>6</v>
      </c>
      <c r="C18" s="17" t="s">
        <v>16</v>
      </c>
      <c r="D18" s="33">
        <f>D19+Parameters!$C$13</f>
        <v>2.3000000000000007</v>
      </c>
      <c r="E18" s="18" t="s">
        <v>3</v>
      </c>
      <c r="F18" s="5"/>
      <c r="G18" s="43"/>
      <c r="H18" s="91" t="s">
        <v>6</v>
      </c>
      <c r="I18" s="17" t="s">
        <v>16</v>
      </c>
      <c r="J18" s="33">
        <f>J19+Parameters!$G$13</f>
        <v>2.4199999999999995</v>
      </c>
      <c r="K18" s="18" t="s">
        <v>3</v>
      </c>
      <c r="L18" s="5"/>
      <c r="N18" s="49" t="s">
        <v>5</v>
      </c>
      <c r="O18" s="50" t="s">
        <v>34</v>
      </c>
      <c r="P18" s="70" t="s">
        <v>89</v>
      </c>
      <c r="Q18" s="70"/>
      <c r="R18" s="50">
        <f>VLOOKUP($P18,$C$6:$F$15,2,FALSE)</f>
        <v>3.2</v>
      </c>
      <c r="S18" s="50">
        <f>VLOOKUP($P18,$C$6:$F$15,4,FALSE)</f>
        <v>0</v>
      </c>
      <c r="T18" s="65">
        <f>IF(Q18&gt;$B$10,S18*$B$10/Q18,S18)</f>
        <v>0</v>
      </c>
      <c r="U18" s="51">
        <f>T18*R18</f>
        <v>0</v>
      </c>
    </row>
    <row r="19" spans="2:21" ht="18" x14ac:dyDescent="0.35">
      <c r="B19" s="91"/>
      <c r="C19" s="17" t="s">
        <v>59</v>
      </c>
      <c r="D19" s="33">
        <f>D20+Parameters!$C$13</f>
        <v>2.2000000000000006</v>
      </c>
      <c r="E19" s="18" t="s">
        <v>3</v>
      </c>
      <c r="F19" s="5"/>
      <c r="G19" s="43"/>
      <c r="H19" s="91"/>
      <c r="I19" s="17" t="s">
        <v>59</v>
      </c>
      <c r="J19" s="33">
        <f>J20+Parameters!$G$13</f>
        <v>2.3299999999999996</v>
      </c>
      <c r="K19" s="18" t="s">
        <v>3</v>
      </c>
      <c r="L19" s="5"/>
      <c r="N19" s="52" t="s">
        <v>5</v>
      </c>
      <c r="O19" s="48" t="s">
        <v>35</v>
      </c>
      <c r="P19" s="5" t="s">
        <v>89</v>
      </c>
      <c r="Q19" s="5"/>
      <c r="R19" s="48">
        <f>VLOOKUP($P19,$C$17:$F$26,2,FALSE)</f>
        <v>1.5</v>
      </c>
      <c r="S19" s="48">
        <f>VLOOKUP($P19,$C$17:$F$26,4,FALSE)</f>
        <v>0</v>
      </c>
      <c r="T19" s="66">
        <f>IF(Q19&gt;$B$21,S19*$B$21/Q19,S19)</f>
        <v>0</v>
      </c>
      <c r="U19" s="53">
        <f t="shared" ref="U19:U25" si="0">T19*R19</f>
        <v>0</v>
      </c>
    </row>
    <row r="20" spans="2:21" ht="18" x14ac:dyDescent="0.35">
      <c r="B20" s="91"/>
      <c r="C20" s="17" t="s">
        <v>17</v>
      </c>
      <c r="D20" s="33">
        <f>D21+Parameters!$C$13</f>
        <v>2.1000000000000005</v>
      </c>
      <c r="E20" s="18" t="s">
        <v>3</v>
      </c>
      <c r="F20" s="5"/>
      <c r="G20" s="43"/>
      <c r="H20" s="91"/>
      <c r="I20" s="17" t="s">
        <v>17</v>
      </c>
      <c r="J20" s="33">
        <f>J21+Parameters!$G$13</f>
        <v>2.2399999999999998</v>
      </c>
      <c r="K20" s="18" t="s">
        <v>3</v>
      </c>
      <c r="L20" s="5"/>
      <c r="N20" s="52" t="s">
        <v>5</v>
      </c>
      <c r="O20" s="48" t="s">
        <v>36</v>
      </c>
      <c r="P20" s="5" t="s">
        <v>89</v>
      </c>
      <c r="Q20" s="5"/>
      <c r="R20" s="48">
        <f>VLOOKUP($P20,$C$28:$F$37,2,FALSE)</f>
        <v>1.5</v>
      </c>
      <c r="S20" s="48">
        <f>VLOOKUP($P20,$C$28:$F$37,4,FALSE)</f>
        <v>0</v>
      </c>
      <c r="T20" s="66">
        <f>IF(Q20&gt;$B$32,S20*$B$32/Q20,S20)</f>
        <v>0</v>
      </c>
      <c r="U20" s="53">
        <f t="shared" si="0"/>
        <v>0</v>
      </c>
    </row>
    <row r="21" spans="2:21" ht="18.75" thickBot="1" x14ac:dyDescent="0.4">
      <c r="B21" s="19">
        <f>Parameters!C11</f>
        <v>800000</v>
      </c>
      <c r="C21" s="17" t="s">
        <v>18</v>
      </c>
      <c r="D21" s="33">
        <f>D22+Parameters!$C$13</f>
        <v>2.0000000000000004</v>
      </c>
      <c r="E21" s="18" t="s">
        <v>3</v>
      </c>
      <c r="F21" s="5"/>
      <c r="G21" s="43"/>
      <c r="H21" s="19">
        <f>Parameters!G11</f>
        <v>1100000</v>
      </c>
      <c r="I21" s="17" t="s">
        <v>18</v>
      </c>
      <c r="J21" s="33">
        <f>J22+Parameters!$G$13</f>
        <v>2.15</v>
      </c>
      <c r="K21" s="18" t="s">
        <v>3</v>
      </c>
      <c r="L21" s="5"/>
      <c r="N21" s="54" t="s">
        <v>5</v>
      </c>
      <c r="O21" s="55" t="s">
        <v>44</v>
      </c>
      <c r="P21" s="71" t="s">
        <v>89</v>
      </c>
      <c r="Q21" s="71"/>
      <c r="R21" s="55">
        <f>VLOOKUP($P21,$C$39:$F$48,2,FALSE)</f>
        <v>2.9</v>
      </c>
      <c r="S21" s="55">
        <f>VLOOKUP($P21,$C$39:$F$48,4,FALSE)</f>
        <v>0</v>
      </c>
      <c r="T21" s="67">
        <f>IF(Q21&gt;$B$43,S21*$B$43/Q21,S21)</f>
        <v>0</v>
      </c>
      <c r="U21" s="56">
        <f t="shared" si="0"/>
        <v>0</v>
      </c>
    </row>
    <row r="22" spans="2:21" ht="18" x14ac:dyDescent="0.35">
      <c r="C22" s="17" t="s">
        <v>19</v>
      </c>
      <c r="D22" s="33">
        <f>D23+Parameters!$C$13</f>
        <v>1.9000000000000004</v>
      </c>
      <c r="E22" s="18" t="s">
        <v>3</v>
      </c>
      <c r="F22" s="5"/>
      <c r="G22" s="43"/>
      <c r="I22" s="17" t="s">
        <v>19</v>
      </c>
      <c r="J22" s="33">
        <f>J23+Parameters!$G$13</f>
        <v>2.06</v>
      </c>
      <c r="K22" s="18" t="s">
        <v>3</v>
      </c>
      <c r="L22" s="5"/>
      <c r="N22" s="49" t="s">
        <v>29</v>
      </c>
      <c r="O22" s="50" t="s">
        <v>34</v>
      </c>
      <c r="P22" s="70" t="s">
        <v>89</v>
      </c>
      <c r="Q22" s="70"/>
      <c r="R22" s="50">
        <f>VLOOKUP($P22,$I$6:$L$15,2,FALSE)</f>
        <v>3.5</v>
      </c>
      <c r="S22" s="50">
        <f>VLOOKUP($P22,$I$6:$L$15,4,FALSE)</f>
        <v>0</v>
      </c>
      <c r="T22" s="65">
        <f>IF(Q22&gt;$H$10,S22*$H$10/Q22,S22)</f>
        <v>0</v>
      </c>
      <c r="U22" s="51">
        <f t="shared" si="0"/>
        <v>0</v>
      </c>
    </row>
    <row r="23" spans="2:21" ht="18" x14ac:dyDescent="0.35">
      <c r="C23" s="17" t="s">
        <v>20</v>
      </c>
      <c r="D23" s="33">
        <f>D24+Parameters!$C$13</f>
        <v>1.8000000000000003</v>
      </c>
      <c r="E23" s="18" t="s">
        <v>3</v>
      </c>
      <c r="F23" s="5"/>
      <c r="G23" s="43"/>
      <c r="I23" s="17" t="s">
        <v>20</v>
      </c>
      <c r="J23" s="33">
        <f>J24+Parameters!$G$13</f>
        <v>1.9700000000000002</v>
      </c>
      <c r="K23" s="18" t="s">
        <v>3</v>
      </c>
      <c r="L23" s="5"/>
      <c r="N23" s="52" t="s">
        <v>29</v>
      </c>
      <c r="O23" s="48" t="s">
        <v>35</v>
      </c>
      <c r="P23" s="5" t="s">
        <v>89</v>
      </c>
      <c r="Q23" s="5"/>
      <c r="R23" s="48">
        <f>VLOOKUP($P23,$I$17:$L$26,2,FALSE)</f>
        <v>1.7</v>
      </c>
      <c r="S23" s="48">
        <f>VLOOKUP($P23,$I$17:$L$26,4,FALSE)</f>
        <v>0</v>
      </c>
      <c r="T23" s="66">
        <f>IF(Q23&gt;$H$21,S23*$H$21/Q23,S23)</f>
        <v>0</v>
      </c>
      <c r="U23" s="53">
        <f t="shared" si="0"/>
        <v>0</v>
      </c>
    </row>
    <row r="24" spans="2:21" ht="18" x14ac:dyDescent="0.35">
      <c r="C24" s="17" t="s">
        <v>21</v>
      </c>
      <c r="D24" s="33">
        <f>D25+Parameters!$C$13</f>
        <v>1.7000000000000002</v>
      </c>
      <c r="E24" s="18" t="s">
        <v>3</v>
      </c>
      <c r="F24" s="5"/>
      <c r="G24" s="43"/>
      <c r="I24" s="17" t="s">
        <v>21</v>
      </c>
      <c r="J24" s="33">
        <f>J25+Parameters!$G$13</f>
        <v>1.8800000000000001</v>
      </c>
      <c r="K24" s="18" t="s">
        <v>3</v>
      </c>
      <c r="L24" s="5"/>
      <c r="N24" s="52" t="s">
        <v>29</v>
      </c>
      <c r="O24" s="48" t="s">
        <v>36</v>
      </c>
      <c r="P24" s="5" t="s">
        <v>89</v>
      </c>
      <c r="Q24" s="5"/>
      <c r="R24" s="48">
        <f>VLOOKUP($P24,$I$28:$L$37,2,FALSE)</f>
        <v>1.5</v>
      </c>
      <c r="S24" s="48">
        <f>VLOOKUP($P24,$I$28:$L$37,4,FALSE)</f>
        <v>0</v>
      </c>
      <c r="T24" s="66">
        <f>IF(Q24&gt;$H$32,S24*$H$32/Q24,S24)</f>
        <v>0</v>
      </c>
      <c r="U24" s="53">
        <f t="shared" si="0"/>
        <v>0</v>
      </c>
    </row>
    <row r="25" spans="2:21" ht="18.75" thickBot="1" x14ac:dyDescent="0.4">
      <c r="C25" s="17" t="s">
        <v>22</v>
      </c>
      <c r="D25" s="33">
        <f>D26+Parameters!$C$13</f>
        <v>1.6</v>
      </c>
      <c r="E25" s="18" t="s">
        <v>3</v>
      </c>
      <c r="F25" s="5"/>
      <c r="G25" s="43"/>
      <c r="I25" s="17" t="s">
        <v>22</v>
      </c>
      <c r="J25" s="33">
        <f>J26+Parameters!$G$13</f>
        <v>1.79</v>
      </c>
      <c r="K25" s="18" t="s">
        <v>3</v>
      </c>
      <c r="L25" s="5"/>
      <c r="N25" s="54" t="s">
        <v>29</v>
      </c>
      <c r="O25" s="55" t="s">
        <v>44</v>
      </c>
      <c r="P25" s="71" t="s">
        <v>89</v>
      </c>
      <c r="Q25" s="71"/>
      <c r="R25" s="55">
        <f>VLOOKUP($P25,$I$39:$L$48,2,FALSE)</f>
        <v>3.2</v>
      </c>
      <c r="S25" s="55">
        <f>VLOOKUP($P25,$I$39:$L$48,4,FALSE)</f>
        <v>0</v>
      </c>
      <c r="T25" s="67">
        <f>IF(Q25&gt;$H$43,S25*$H$43/Q25,S25)</f>
        <v>0</v>
      </c>
      <c r="U25" s="56">
        <f t="shared" si="0"/>
        <v>0</v>
      </c>
    </row>
    <row r="26" spans="2:21" ht="18" x14ac:dyDescent="0.35">
      <c r="C26" s="17" t="s">
        <v>23</v>
      </c>
      <c r="D26" s="33">
        <f>Parameters!C12</f>
        <v>1.5</v>
      </c>
      <c r="E26" s="18" t="s">
        <v>3</v>
      </c>
      <c r="F26" s="5"/>
      <c r="G26" s="43"/>
      <c r="I26" s="17" t="s">
        <v>23</v>
      </c>
      <c r="J26" s="33">
        <f>Parameters!G12</f>
        <v>1.7</v>
      </c>
      <c r="K26" s="18" t="s">
        <v>3</v>
      </c>
      <c r="L26" s="5"/>
      <c r="T26" s="47" t="s">
        <v>14</v>
      </c>
      <c r="U26" s="46">
        <f>SUM(U18:U25)</f>
        <v>0</v>
      </c>
    </row>
    <row r="27" spans="2:21" ht="6" customHeight="1" x14ac:dyDescent="0.25"/>
    <row r="28" spans="2:21" ht="18" x14ac:dyDescent="0.35">
      <c r="B28" s="31" t="s">
        <v>36</v>
      </c>
      <c r="C28" s="17" t="s">
        <v>15</v>
      </c>
      <c r="D28" s="33">
        <f>D29+Parameters!$C$18</f>
        <v>2.4000000000000008</v>
      </c>
      <c r="E28" s="18" t="s">
        <v>3</v>
      </c>
      <c r="F28" s="5"/>
      <c r="G28" s="43" t="s">
        <v>57</v>
      </c>
      <c r="H28" s="31" t="s">
        <v>36</v>
      </c>
      <c r="I28" s="17" t="s">
        <v>15</v>
      </c>
      <c r="J28" s="33">
        <f>J29+Parameters!$G$18</f>
        <v>2.4000000000000008</v>
      </c>
      <c r="K28" s="18" t="s">
        <v>3</v>
      </c>
      <c r="L28" s="5"/>
    </row>
    <row r="29" spans="2:21" ht="18" x14ac:dyDescent="0.35">
      <c r="B29" s="91" t="s">
        <v>6</v>
      </c>
      <c r="C29" s="17" t="s">
        <v>16</v>
      </c>
      <c r="D29" s="33">
        <f>D30+Parameters!$C$18</f>
        <v>2.3000000000000007</v>
      </c>
      <c r="E29" s="18" t="s">
        <v>3</v>
      </c>
      <c r="F29" s="5"/>
      <c r="G29" s="43"/>
      <c r="H29" s="91" t="s">
        <v>6</v>
      </c>
      <c r="I29" s="17" t="s">
        <v>16</v>
      </c>
      <c r="J29" s="33">
        <f>J30+Parameters!$G$18</f>
        <v>2.3000000000000007</v>
      </c>
      <c r="K29" s="18" t="s">
        <v>3</v>
      </c>
      <c r="L29" s="5"/>
    </row>
    <row r="30" spans="2:21" ht="18" x14ac:dyDescent="0.35">
      <c r="B30" s="91"/>
      <c r="C30" s="17" t="s">
        <v>59</v>
      </c>
      <c r="D30" s="33">
        <f>D31+Parameters!$C$18</f>
        <v>2.2000000000000006</v>
      </c>
      <c r="E30" s="18" t="s">
        <v>3</v>
      </c>
      <c r="F30" s="5"/>
      <c r="G30" s="43"/>
      <c r="H30" s="91"/>
      <c r="I30" s="17" t="s">
        <v>59</v>
      </c>
      <c r="J30" s="33">
        <f>J31+Parameters!$G$18</f>
        <v>2.2000000000000006</v>
      </c>
      <c r="K30" s="18" t="s">
        <v>3</v>
      </c>
      <c r="L30" s="5"/>
    </row>
    <row r="31" spans="2:21" ht="18" x14ac:dyDescent="0.35">
      <c r="B31" s="91"/>
      <c r="C31" s="17" t="s">
        <v>17</v>
      </c>
      <c r="D31" s="33">
        <f>D32+Parameters!$C$18</f>
        <v>2.1000000000000005</v>
      </c>
      <c r="E31" s="18" t="s">
        <v>3</v>
      </c>
      <c r="F31" s="5"/>
      <c r="G31" s="43"/>
      <c r="H31" s="91"/>
      <c r="I31" s="17" t="s">
        <v>17</v>
      </c>
      <c r="J31" s="33">
        <f>J32+Parameters!$G$18</f>
        <v>2.1000000000000005</v>
      </c>
      <c r="K31" s="18" t="s">
        <v>3</v>
      </c>
      <c r="L31" s="5"/>
    </row>
    <row r="32" spans="2:21" ht="18" x14ac:dyDescent="0.35">
      <c r="B32" s="19">
        <f>Parameters!C16</f>
        <v>800000</v>
      </c>
      <c r="C32" s="17" t="s">
        <v>18</v>
      </c>
      <c r="D32" s="33">
        <f>D33+Parameters!$C$18</f>
        <v>2.0000000000000004</v>
      </c>
      <c r="E32" s="18" t="s">
        <v>3</v>
      </c>
      <c r="F32" s="5"/>
      <c r="G32" s="43"/>
      <c r="H32" s="19">
        <f>Parameters!G16</f>
        <v>800000</v>
      </c>
      <c r="I32" s="17" t="s">
        <v>18</v>
      </c>
      <c r="J32" s="33">
        <f>J33+Parameters!$G$18</f>
        <v>2.0000000000000004</v>
      </c>
      <c r="K32" s="18" t="s">
        <v>3</v>
      </c>
      <c r="L32" s="5"/>
    </row>
    <row r="33" spans="2:12" ht="18" x14ac:dyDescent="0.35">
      <c r="C33" s="17" t="s">
        <v>19</v>
      </c>
      <c r="D33" s="33">
        <f>D34+Parameters!$C$18</f>
        <v>1.9000000000000004</v>
      </c>
      <c r="E33" s="18" t="s">
        <v>3</v>
      </c>
      <c r="F33" s="5"/>
      <c r="G33" s="43"/>
      <c r="I33" s="17" t="s">
        <v>19</v>
      </c>
      <c r="J33" s="33">
        <f>J34+Parameters!$G$18</f>
        <v>1.9000000000000004</v>
      </c>
      <c r="K33" s="18" t="s">
        <v>3</v>
      </c>
      <c r="L33" s="5"/>
    </row>
    <row r="34" spans="2:12" ht="18" x14ac:dyDescent="0.35">
      <c r="C34" s="17" t="s">
        <v>20</v>
      </c>
      <c r="D34" s="33">
        <f>D35+Parameters!$C$18</f>
        <v>1.8000000000000003</v>
      </c>
      <c r="E34" s="18" t="s">
        <v>3</v>
      </c>
      <c r="F34" s="5"/>
      <c r="G34" s="43"/>
      <c r="I34" s="17" t="s">
        <v>20</v>
      </c>
      <c r="J34" s="33">
        <f>J35+Parameters!$G$18</f>
        <v>1.8000000000000003</v>
      </c>
      <c r="K34" s="18" t="s">
        <v>3</v>
      </c>
      <c r="L34" s="5"/>
    </row>
    <row r="35" spans="2:12" ht="18" x14ac:dyDescent="0.35">
      <c r="C35" s="17" t="s">
        <v>21</v>
      </c>
      <c r="D35" s="33">
        <f>D36+Parameters!$C$18</f>
        <v>1.7000000000000002</v>
      </c>
      <c r="E35" s="18" t="s">
        <v>3</v>
      </c>
      <c r="F35" s="5"/>
      <c r="G35" s="43"/>
      <c r="I35" s="17" t="s">
        <v>21</v>
      </c>
      <c r="J35" s="33">
        <f>J36+Parameters!$G$18</f>
        <v>1.7000000000000002</v>
      </c>
      <c r="K35" s="18" t="s">
        <v>3</v>
      </c>
      <c r="L35" s="5"/>
    </row>
    <row r="36" spans="2:12" ht="18" x14ac:dyDescent="0.35">
      <c r="C36" s="17" t="s">
        <v>22</v>
      </c>
      <c r="D36" s="33">
        <f>D37+Parameters!$C$18</f>
        <v>1.6</v>
      </c>
      <c r="E36" s="18" t="s">
        <v>3</v>
      </c>
      <c r="F36" s="5"/>
      <c r="G36" s="43"/>
      <c r="I36" s="17" t="s">
        <v>22</v>
      </c>
      <c r="J36" s="33">
        <f>J37+Parameters!$G$18</f>
        <v>1.6</v>
      </c>
      <c r="K36" s="18" t="s">
        <v>3</v>
      </c>
      <c r="L36" s="5"/>
    </row>
    <row r="37" spans="2:12" ht="18" x14ac:dyDescent="0.35">
      <c r="C37" s="17" t="s">
        <v>23</v>
      </c>
      <c r="D37" s="33">
        <f>Parameters!C17</f>
        <v>1.5</v>
      </c>
      <c r="E37" s="18" t="s">
        <v>3</v>
      </c>
      <c r="F37" s="5"/>
      <c r="G37" s="43"/>
      <c r="I37" s="17" t="s">
        <v>23</v>
      </c>
      <c r="J37" s="33">
        <f>Parameters!G17</f>
        <v>1.5</v>
      </c>
      <c r="K37" s="18" t="s">
        <v>3</v>
      </c>
      <c r="L37" s="5"/>
    </row>
    <row r="39" spans="2:12" ht="18" x14ac:dyDescent="0.35">
      <c r="B39" s="44" t="s">
        <v>44</v>
      </c>
      <c r="C39" s="17" t="s">
        <v>15</v>
      </c>
      <c r="D39" s="33">
        <f>D40+Parameters!$C$23</f>
        <v>4.25</v>
      </c>
      <c r="E39" s="18" t="s">
        <v>3</v>
      </c>
      <c r="F39" s="5"/>
      <c r="G39" s="20" t="s">
        <v>58</v>
      </c>
      <c r="H39" s="44" t="s">
        <v>44</v>
      </c>
      <c r="I39" s="17" t="s">
        <v>15</v>
      </c>
      <c r="J39" s="33">
        <f>J40+Parameters!$G$23</f>
        <v>4.2800000000000011</v>
      </c>
      <c r="K39" s="18" t="s">
        <v>3</v>
      </c>
      <c r="L39" s="5"/>
    </row>
    <row r="40" spans="2:12" ht="18" x14ac:dyDescent="0.35">
      <c r="B40" s="91" t="s">
        <v>6</v>
      </c>
      <c r="C40" s="17" t="s">
        <v>16</v>
      </c>
      <c r="D40" s="33">
        <f>D41+Parameters!$C$23</f>
        <v>4.0999999999999996</v>
      </c>
      <c r="E40" s="18" t="s">
        <v>3</v>
      </c>
      <c r="F40" s="5"/>
      <c r="H40" s="91" t="s">
        <v>6</v>
      </c>
      <c r="I40" s="17" t="s">
        <v>16</v>
      </c>
      <c r="J40" s="33">
        <f>J41+Parameters!$G$23</f>
        <v>4.160000000000001</v>
      </c>
      <c r="K40" s="18" t="s">
        <v>3</v>
      </c>
      <c r="L40" s="5"/>
    </row>
    <row r="41" spans="2:12" ht="18" x14ac:dyDescent="0.35">
      <c r="B41" s="91"/>
      <c r="C41" s="17" t="s">
        <v>59</v>
      </c>
      <c r="D41" s="33">
        <f>D42+Parameters!$C$23</f>
        <v>3.9499999999999993</v>
      </c>
      <c r="E41" s="18" t="s">
        <v>3</v>
      </c>
      <c r="F41" s="5"/>
      <c r="H41" s="91"/>
      <c r="I41" s="17" t="s">
        <v>59</v>
      </c>
      <c r="J41" s="33">
        <f>J42+Parameters!$G$23</f>
        <v>4.0400000000000009</v>
      </c>
      <c r="K41" s="18" t="s">
        <v>3</v>
      </c>
      <c r="L41" s="5"/>
    </row>
    <row r="42" spans="2:12" ht="18" x14ac:dyDescent="0.35">
      <c r="B42" s="91"/>
      <c r="C42" s="17" t="s">
        <v>17</v>
      </c>
      <c r="D42" s="33">
        <f>D43+Parameters!$C$23</f>
        <v>3.7999999999999994</v>
      </c>
      <c r="E42" s="18" t="s">
        <v>3</v>
      </c>
      <c r="F42" s="5"/>
      <c r="H42" s="91"/>
      <c r="I42" s="17" t="s">
        <v>17</v>
      </c>
      <c r="J42" s="33">
        <f>J43+Parameters!$G$23</f>
        <v>3.9200000000000008</v>
      </c>
      <c r="K42" s="18" t="s">
        <v>3</v>
      </c>
      <c r="L42" s="5"/>
    </row>
    <row r="43" spans="2:12" ht="18" x14ac:dyDescent="0.35">
      <c r="B43" s="19">
        <f>Parameters!C21</f>
        <v>400000</v>
      </c>
      <c r="C43" s="17" t="s">
        <v>18</v>
      </c>
      <c r="D43" s="33">
        <f>D44+Parameters!$C$23</f>
        <v>3.6499999999999995</v>
      </c>
      <c r="E43" s="18" t="s">
        <v>3</v>
      </c>
      <c r="F43" s="5"/>
      <c r="H43" s="19">
        <f>Parameters!G21</f>
        <v>400000</v>
      </c>
      <c r="I43" s="17" t="s">
        <v>18</v>
      </c>
      <c r="J43" s="33">
        <f>J44+Parameters!$G$23</f>
        <v>3.8000000000000007</v>
      </c>
      <c r="K43" s="18" t="s">
        <v>3</v>
      </c>
      <c r="L43" s="5"/>
    </row>
    <row r="44" spans="2:12" ht="18" x14ac:dyDescent="0.35">
      <c r="C44" s="17" t="s">
        <v>19</v>
      </c>
      <c r="D44" s="33">
        <f>D45+Parameters!$C$23</f>
        <v>3.4999999999999996</v>
      </c>
      <c r="E44" s="18" t="s">
        <v>3</v>
      </c>
      <c r="F44" s="5"/>
      <c r="I44" s="17" t="s">
        <v>19</v>
      </c>
      <c r="J44" s="33">
        <f>J45+Parameters!$G$23</f>
        <v>3.6800000000000006</v>
      </c>
      <c r="K44" s="18" t="s">
        <v>3</v>
      </c>
      <c r="L44" s="5"/>
    </row>
    <row r="45" spans="2:12" ht="18" x14ac:dyDescent="0.35">
      <c r="C45" s="17" t="s">
        <v>20</v>
      </c>
      <c r="D45" s="33">
        <f>D46+Parameters!$C$23</f>
        <v>3.3499999999999996</v>
      </c>
      <c r="E45" s="18" t="s">
        <v>3</v>
      </c>
      <c r="F45" s="5"/>
      <c r="I45" s="17" t="s">
        <v>20</v>
      </c>
      <c r="J45" s="33">
        <f>J46+Parameters!$G$23</f>
        <v>3.5600000000000005</v>
      </c>
      <c r="K45" s="18" t="s">
        <v>3</v>
      </c>
      <c r="L45" s="5"/>
    </row>
    <row r="46" spans="2:12" ht="18" x14ac:dyDescent="0.35">
      <c r="C46" s="17" t="s">
        <v>21</v>
      </c>
      <c r="D46" s="33">
        <f>D47+Parameters!$C$23</f>
        <v>3.1999999999999997</v>
      </c>
      <c r="E46" s="18" t="s">
        <v>3</v>
      </c>
      <c r="F46" s="5"/>
      <c r="I46" s="17" t="s">
        <v>21</v>
      </c>
      <c r="J46" s="33">
        <f>J47+Parameters!$G$23</f>
        <v>3.4400000000000004</v>
      </c>
      <c r="K46" s="18" t="s">
        <v>3</v>
      </c>
      <c r="L46" s="5"/>
    </row>
    <row r="47" spans="2:12" ht="18" x14ac:dyDescent="0.35">
      <c r="C47" s="17" t="s">
        <v>22</v>
      </c>
      <c r="D47" s="33">
        <f>D48+Parameters!$C$23</f>
        <v>3.05</v>
      </c>
      <c r="E47" s="18" t="s">
        <v>3</v>
      </c>
      <c r="F47" s="5"/>
      <c r="I47" s="17" t="s">
        <v>22</v>
      </c>
      <c r="J47" s="33">
        <f>J48+Parameters!$G$23</f>
        <v>3.3200000000000003</v>
      </c>
      <c r="K47" s="18" t="s">
        <v>3</v>
      </c>
      <c r="L47" s="5"/>
    </row>
    <row r="48" spans="2:12" ht="18" x14ac:dyDescent="0.35">
      <c r="C48" s="17" t="s">
        <v>23</v>
      </c>
      <c r="D48" s="33">
        <f>Parameters!C22</f>
        <v>2.9</v>
      </c>
      <c r="E48" s="18" t="s">
        <v>3</v>
      </c>
      <c r="F48" s="5"/>
      <c r="I48" s="17" t="s">
        <v>23</v>
      </c>
      <c r="J48" s="33">
        <f>Parameters!G22</f>
        <v>3.2</v>
      </c>
      <c r="K48" s="18" t="s">
        <v>3</v>
      </c>
      <c r="L48" s="5"/>
    </row>
  </sheetData>
  <mergeCells count="10">
    <mergeCell ref="B29:B31"/>
    <mergeCell ref="H29:H31"/>
    <mergeCell ref="B40:B42"/>
    <mergeCell ref="H40:H42"/>
    <mergeCell ref="C3:F3"/>
    <mergeCell ref="I3:L3"/>
    <mergeCell ref="B7:B9"/>
    <mergeCell ref="H7:H9"/>
    <mergeCell ref="B18:B20"/>
    <mergeCell ref="H18:H20"/>
  </mergeCells>
  <dataValidations count="1">
    <dataValidation type="list" allowBlank="1" showInputMessage="1" showErrorMessage="1" sqref="P18:P25">
      <formula1>$C$6:$C$15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8"/>
  <sheetViews>
    <sheetView workbookViewId="0"/>
  </sheetViews>
  <sheetFormatPr defaultColWidth="9.140625" defaultRowHeight="15" x14ac:dyDescent="0.25"/>
  <cols>
    <col min="1" max="1" width="2.5703125" customWidth="1"/>
    <col min="2" max="2" width="10.7109375" customWidth="1"/>
    <col min="3" max="3" width="3.140625" style="2" bestFit="1" customWidth="1"/>
    <col min="4" max="4" width="5.7109375" style="2" customWidth="1"/>
    <col min="5" max="5" width="2.7109375" style="2" customWidth="1"/>
    <col min="6" max="6" width="13.7109375" customWidth="1"/>
    <col min="7" max="7" width="11.7109375" style="20" customWidth="1"/>
    <col min="8" max="8" width="10.7109375" customWidth="1"/>
    <col min="9" max="9" width="3.140625" style="2" bestFit="1" customWidth="1"/>
    <col min="10" max="10" width="5.7109375" style="2" customWidth="1"/>
    <col min="11" max="11" width="2.7109375" style="2" customWidth="1"/>
    <col min="12" max="12" width="13.7109375" customWidth="1"/>
    <col min="14" max="14" width="20.140625" customWidth="1"/>
    <col min="15" max="15" width="10.42578125" customWidth="1"/>
    <col min="17" max="17" width="13.7109375" customWidth="1"/>
    <col min="20" max="20" width="13.140625" bestFit="1" customWidth="1"/>
    <col min="21" max="21" width="10" customWidth="1"/>
  </cols>
  <sheetData>
    <row r="1" spans="2:20" ht="15.75" x14ac:dyDescent="0.25">
      <c r="B1" s="6" t="s">
        <v>25</v>
      </c>
    </row>
    <row r="2" spans="2:20" ht="7.5" customHeight="1" x14ac:dyDescent="0.25"/>
    <row r="3" spans="2:20" x14ac:dyDescent="0.25">
      <c r="C3" s="92" t="s">
        <v>5</v>
      </c>
      <c r="D3" s="92"/>
      <c r="E3" s="92"/>
      <c r="F3" s="92"/>
      <c r="G3" s="42"/>
      <c r="H3" s="4"/>
      <c r="I3" s="92" t="s">
        <v>29</v>
      </c>
      <c r="J3" s="92"/>
      <c r="K3" s="92"/>
      <c r="L3" s="92"/>
      <c r="N3" s="41" t="s">
        <v>37</v>
      </c>
    </row>
    <row r="5" spans="2:20" x14ac:dyDescent="0.25">
      <c r="F5" s="2" t="s">
        <v>4</v>
      </c>
      <c r="G5" s="40"/>
      <c r="L5" s="2" t="s">
        <v>4</v>
      </c>
    </row>
    <row r="6" spans="2:20" ht="18" x14ac:dyDescent="0.35">
      <c r="B6" s="31" t="s">
        <v>34</v>
      </c>
      <c r="C6" s="17" t="s">
        <v>15</v>
      </c>
      <c r="D6" s="33">
        <f>D7+Parameters!$C$8</f>
        <v>4.1899999999999995</v>
      </c>
      <c r="E6" s="18" t="s">
        <v>3</v>
      </c>
      <c r="F6" s="5"/>
      <c r="G6" s="43" t="s">
        <v>55</v>
      </c>
      <c r="H6" s="31" t="s">
        <v>34</v>
      </c>
      <c r="I6" s="17" t="s">
        <v>15</v>
      </c>
      <c r="J6" s="33">
        <f>J7+Parameters!$G$8</f>
        <v>8.8999999999999968</v>
      </c>
      <c r="K6" s="18" t="s">
        <v>3</v>
      </c>
      <c r="L6" s="5"/>
      <c r="N6" s="82" t="s">
        <v>91</v>
      </c>
      <c r="O6" s="73"/>
      <c r="P6" s="73"/>
      <c r="Q6" s="73"/>
      <c r="R6" s="73"/>
      <c r="S6" s="73"/>
      <c r="T6" s="74"/>
    </row>
    <row r="7" spans="2:20" ht="18" x14ac:dyDescent="0.35">
      <c r="B7" s="91" t="s">
        <v>6</v>
      </c>
      <c r="C7" s="17" t="s">
        <v>16</v>
      </c>
      <c r="D7" s="33">
        <f>D8+Parameters!$C$8</f>
        <v>4.0799999999999992</v>
      </c>
      <c r="E7" s="18" t="s">
        <v>3</v>
      </c>
      <c r="F7" s="5"/>
      <c r="G7" s="43"/>
      <c r="H7" s="91" t="s">
        <v>6</v>
      </c>
      <c r="I7" s="17" t="s">
        <v>16</v>
      </c>
      <c r="J7" s="33">
        <f>J8+Parameters!$G$8</f>
        <v>8.2999999999999972</v>
      </c>
      <c r="K7" s="18" t="s">
        <v>3</v>
      </c>
      <c r="L7" s="5"/>
      <c r="N7" s="75" t="s">
        <v>84</v>
      </c>
      <c r="O7" s="76"/>
      <c r="P7" s="76"/>
      <c r="Q7" s="76"/>
      <c r="R7" s="76"/>
      <c r="S7" s="76"/>
      <c r="T7" s="77"/>
    </row>
    <row r="8" spans="2:20" ht="18" x14ac:dyDescent="0.35">
      <c r="B8" s="91"/>
      <c r="C8" s="17" t="s">
        <v>59</v>
      </c>
      <c r="D8" s="33">
        <f>D9+Parameters!$C$8</f>
        <v>3.9699999999999993</v>
      </c>
      <c r="E8" s="18" t="s">
        <v>3</v>
      </c>
      <c r="F8" s="5"/>
      <c r="G8" s="43"/>
      <c r="H8" s="91"/>
      <c r="I8" s="17" t="s">
        <v>59</v>
      </c>
      <c r="J8" s="33">
        <f>J9+Parameters!$G$8</f>
        <v>7.6999999999999975</v>
      </c>
      <c r="K8" s="18" t="s">
        <v>3</v>
      </c>
      <c r="L8" s="5"/>
      <c r="N8" s="75" t="s">
        <v>79</v>
      </c>
      <c r="O8" s="76"/>
      <c r="P8" s="76"/>
      <c r="Q8" s="76"/>
      <c r="R8" s="76"/>
      <c r="S8" s="76"/>
      <c r="T8" s="77"/>
    </row>
    <row r="9" spans="2:20" ht="18" x14ac:dyDescent="0.35">
      <c r="B9" s="91"/>
      <c r="C9" s="17" t="s">
        <v>17</v>
      </c>
      <c r="D9" s="33">
        <f>D10+Parameters!$C$8</f>
        <v>3.8599999999999994</v>
      </c>
      <c r="E9" s="18" t="s">
        <v>3</v>
      </c>
      <c r="F9" s="5"/>
      <c r="G9" s="43"/>
      <c r="H9" s="91"/>
      <c r="I9" s="17" t="s">
        <v>17</v>
      </c>
      <c r="J9" s="33">
        <f>J10+Parameters!$G$8</f>
        <v>7.0999999999999979</v>
      </c>
      <c r="K9" s="18" t="s">
        <v>3</v>
      </c>
      <c r="L9" s="5"/>
      <c r="N9" s="75" t="s">
        <v>87</v>
      </c>
      <c r="O9" s="76"/>
      <c r="P9" s="76"/>
      <c r="Q9" s="76"/>
      <c r="R9" s="76"/>
      <c r="S9" s="76"/>
      <c r="T9" s="77"/>
    </row>
    <row r="10" spans="2:20" ht="18" x14ac:dyDescent="0.35">
      <c r="B10" s="14">
        <f>Parameters!C6</f>
        <v>600000</v>
      </c>
      <c r="C10" s="17" t="s">
        <v>18</v>
      </c>
      <c r="D10" s="33">
        <f>D11+Parameters!$C$8</f>
        <v>3.7499999999999996</v>
      </c>
      <c r="E10" s="18" t="s">
        <v>3</v>
      </c>
      <c r="F10" s="5"/>
      <c r="G10" s="43"/>
      <c r="H10" s="19">
        <f>Parameters!G6</f>
        <v>300000</v>
      </c>
      <c r="I10" s="17" t="s">
        <v>18</v>
      </c>
      <c r="J10" s="33">
        <f>J11+Parameters!$G$8</f>
        <v>6.4999999999999982</v>
      </c>
      <c r="K10" s="18" t="s">
        <v>3</v>
      </c>
      <c r="L10" s="5"/>
      <c r="N10" s="78" t="s">
        <v>47</v>
      </c>
      <c r="O10" s="79" t="s">
        <v>95</v>
      </c>
      <c r="P10" s="80" t="s">
        <v>48</v>
      </c>
      <c r="Q10" s="80"/>
      <c r="R10" s="80"/>
      <c r="S10" s="80"/>
      <c r="T10" s="81"/>
    </row>
    <row r="11" spans="2:20" ht="18" x14ac:dyDescent="0.35">
      <c r="C11" s="17" t="s">
        <v>19</v>
      </c>
      <c r="D11" s="33">
        <f>D12+Parameters!$C$8</f>
        <v>3.6399999999999997</v>
      </c>
      <c r="E11" s="18" t="s">
        <v>3</v>
      </c>
      <c r="F11" s="5"/>
      <c r="G11" s="43"/>
      <c r="I11" s="17" t="s">
        <v>19</v>
      </c>
      <c r="J11" s="33">
        <f>J12+Parameters!$G$8</f>
        <v>5.8999999999999986</v>
      </c>
      <c r="K11" s="18" t="s">
        <v>3</v>
      </c>
      <c r="L11" s="5"/>
    </row>
    <row r="12" spans="2:20" ht="18" x14ac:dyDescent="0.35">
      <c r="C12" s="17" t="s">
        <v>20</v>
      </c>
      <c r="D12" s="33">
        <f>D13+Parameters!$C$8</f>
        <v>3.53</v>
      </c>
      <c r="E12" s="18" t="s">
        <v>3</v>
      </c>
      <c r="F12" s="5"/>
      <c r="G12" s="43"/>
      <c r="I12" s="17" t="s">
        <v>20</v>
      </c>
      <c r="J12" s="33">
        <f>J13+Parameters!$G$8</f>
        <v>5.2999999999999989</v>
      </c>
      <c r="K12" s="18" t="s">
        <v>3</v>
      </c>
      <c r="L12" s="5"/>
    </row>
    <row r="13" spans="2:20" ht="18" x14ac:dyDescent="0.35">
      <c r="C13" s="17" t="s">
        <v>21</v>
      </c>
      <c r="D13" s="33">
        <f>D14+Parameters!$C$8</f>
        <v>3.42</v>
      </c>
      <c r="E13" s="18" t="s">
        <v>3</v>
      </c>
      <c r="F13" s="5"/>
      <c r="G13" s="43"/>
      <c r="I13" s="17" t="s">
        <v>21</v>
      </c>
      <c r="J13" s="33">
        <f>J14+Parameters!$G$8</f>
        <v>4.6999999999999993</v>
      </c>
      <c r="K13" s="18" t="s">
        <v>3</v>
      </c>
      <c r="L13" s="5"/>
    </row>
    <row r="14" spans="2:20" ht="18" x14ac:dyDescent="0.35">
      <c r="C14" s="17" t="s">
        <v>22</v>
      </c>
      <c r="D14" s="33">
        <f>D15+Parameters!$C$8</f>
        <v>3.31</v>
      </c>
      <c r="E14" s="18" t="s">
        <v>3</v>
      </c>
      <c r="F14" s="5"/>
      <c r="G14" s="43"/>
      <c r="I14" s="17" t="s">
        <v>22</v>
      </c>
      <c r="J14" s="33">
        <f>J15+Parameters!$G$8</f>
        <v>4.0999999999999996</v>
      </c>
      <c r="K14" s="18" t="s">
        <v>3</v>
      </c>
      <c r="L14" s="5"/>
      <c r="N14" s="60" t="s">
        <v>71</v>
      </c>
    </row>
    <row r="15" spans="2:20" ht="18" x14ac:dyDescent="0.35">
      <c r="C15" s="17" t="s">
        <v>23</v>
      </c>
      <c r="D15" s="33">
        <f>Parameters!C7</f>
        <v>3.2</v>
      </c>
      <c r="E15" s="18" t="s">
        <v>3</v>
      </c>
      <c r="F15" s="5"/>
      <c r="G15" s="43"/>
      <c r="I15" s="17" t="s">
        <v>23</v>
      </c>
      <c r="J15" s="33">
        <f>Parameters!G7</f>
        <v>3.5</v>
      </c>
      <c r="K15" s="18" t="s">
        <v>3</v>
      </c>
      <c r="L15" s="5"/>
      <c r="P15" s="5" t="s">
        <v>70</v>
      </c>
      <c r="Q15" s="5" t="s">
        <v>70</v>
      </c>
      <c r="T15" t="s">
        <v>69</v>
      </c>
    </row>
    <row r="16" spans="2:20" ht="15.75" thickBot="1" x14ac:dyDescent="0.3">
      <c r="F16" s="1"/>
      <c r="G16" s="43"/>
      <c r="P16" s="68"/>
      <c r="Q16" s="68"/>
    </row>
    <row r="17" spans="2:21" ht="18" customHeight="1" thickBot="1" x14ac:dyDescent="0.4">
      <c r="B17" s="31" t="s">
        <v>35</v>
      </c>
      <c r="C17" s="17" t="s">
        <v>15</v>
      </c>
      <c r="D17" s="33">
        <f>D18+Parameters!$C$13</f>
        <v>2.4000000000000008</v>
      </c>
      <c r="E17" s="18" t="s">
        <v>3</v>
      </c>
      <c r="F17" s="5"/>
      <c r="G17" s="43" t="s">
        <v>56</v>
      </c>
      <c r="H17" s="31" t="s">
        <v>35</v>
      </c>
      <c r="I17" s="17" t="s">
        <v>15</v>
      </c>
      <c r="J17" s="33">
        <f>J18+Parameters!$G$13</f>
        <v>2.5099999999999993</v>
      </c>
      <c r="K17" s="18" t="s">
        <v>3</v>
      </c>
      <c r="L17" s="5"/>
      <c r="N17" s="57" t="s">
        <v>61</v>
      </c>
      <c r="O17" s="58" t="s">
        <v>62</v>
      </c>
      <c r="P17" s="69" t="s">
        <v>63</v>
      </c>
      <c r="Q17" s="69" t="s">
        <v>67</v>
      </c>
      <c r="R17" s="58" t="s">
        <v>64</v>
      </c>
      <c r="S17" s="58" t="s">
        <v>65</v>
      </c>
      <c r="T17" s="58" t="s">
        <v>68</v>
      </c>
      <c r="U17" s="59" t="s">
        <v>66</v>
      </c>
    </row>
    <row r="18" spans="2:21" ht="18" customHeight="1" x14ac:dyDescent="0.35">
      <c r="B18" s="91" t="s">
        <v>6</v>
      </c>
      <c r="C18" s="17" t="s">
        <v>16</v>
      </c>
      <c r="D18" s="33">
        <f>D19+Parameters!$C$13</f>
        <v>2.3000000000000007</v>
      </c>
      <c r="E18" s="18" t="s">
        <v>3</v>
      </c>
      <c r="F18" s="5"/>
      <c r="G18" s="43"/>
      <c r="H18" s="91" t="s">
        <v>6</v>
      </c>
      <c r="I18" s="17" t="s">
        <v>16</v>
      </c>
      <c r="J18" s="33">
        <f>J19+Parameters!$G$13</f>
        <v>2.4199999999999995</v>
      </c>
      <c r="K18" s="18" t="s">
        <v>3</v>
      </c>
      <c r="L18" s="5"/>
      <c r="N18" s="49" t="s">
        <v>5</v>
      </c>
      <c r="O18" s="50" t="s">
        <v>34</v>
      </c>
      <c r="P18" s="70" t="s">
        <v>89</v>
      </c>
      <c r="Q18" s="70"/>
      <c r="R18" s="50">
        <f>VLOOKUP($P18,$C$6:$F$15,2,FALSE)</f>
        <v>3.2</v>
      </c>
      <c r="S18" s="50">
        <f>VLOOKUP($P18,$C$6:$F$15,4,FALSE)</f>
        <v>0</v>
      </c>
      <c r="T18" s="65">
        <f>IF(Q18&gt;$B$10,S18*$B$10/Q18,S18)</f>
        <v>0</v>
      </c>
      <c r="U18" s="51">
        <f>T18*R18</f>
        <v>0</v>
      </c>
    </row>
    <row r="19" spans="2:21" ht="18" x14ac:dyDescent="0.35">
      <c r="B19" s="91"/>
      <c r="C19" s="17" t="s">
        <v>59</v>
      </c>
      <c r="D19" s="33">
        <f>D20+Parameters!$C$13</f>
        <v>2.2000000000000006</v>
      </c>
      <c r="E19" s="18" t="s">
        <v>3</v>
      </c>
      <c r="F19" s="5"/>
      <c r="G19" s="43"/>
      <c r="H19" s="91"/>
      <c r="I19" s="17" t="s">
        <v>59</v>
      </c>
      <c r="J19" s="33">
        <f>J20+Parameters!$G$13</f>
        <v>2.3299999999999996</v>
      </c>
      <c r="K19" s="18" t="s">
        <v>3</v>
      </c>
      <c r="L19" s="5"/>
      <c r="N19" s="52" t="s">
        <v>5</v>
      </c>
      <c r="O19" s="48" t="s">
        <v>35</v>
      </c>
      <c r="P19" s="5" t="s">
        <v>89</v>
      </c>
      <c r="Q19" s="5"/>
      <c r="R19" s="48">
        <f>VLOOKUP($P19,$C$17:$F$26,2,FALSE)</f>
        <v>1.5</v>
      </c>
      <c r="S19" s="48">
        <f>VLOOKUP($P19,$C$17:$F$26,4,FALSE)</f>
        <v>0</v>
      </c>
      <c r="T19" s="66">
        <f>IF(Q19&gt;$B$21,S19*$B$21/Q19,S19)</f>
        <v>0</v>
      </c>
      <c r="U19" s="53">
        <f t="shared" ref="U19:U25" si="0">T19*R19</f>
        <v>0</v>
      </c>
    </row>
    <row r="20" spans="2:21" ht="18" x14ac:dyDescent="0.35">
      <c r="B20" s="91"/>
      <c r="C20" s="17" t="s">
        <v>17</v>
      </c>
      <c r="D20" s="33">
        <f>D21+Parameters!$C$13</f>
        <v>2.1000000000000005</v>
      </c>
      <c r="E20" s="18" t="s">
        <v>3</v>
      </c>
      <c r="F20" s="5"/>
      <c r="G20" s="43"/>
      <c r="H20" s="91"/>
      <c r="I20" s="17" t="s">
        <v>17</v>
      </c>
      <c r="J20" s="33">
        <f>J21+Parameters!$G$13</f>
        <v>2.2399999999999998</v>
      </c>
      <c r="K20" s="18" t="s">
        <v>3</v>
      </c>
      <c r="L20" s="5"/>
      <c r="N20" s="52" t="s">
        <v>5</v>
      </c>
      <c r="O20" s="48" t="s">
        <v>36</v>
      </c>
      <c r="P20" s="5" t="s">
        <v>89</v>
      </c>
      <c r="Q20" s="5"/>
      <c r="R20" s="48">
        <f>VLOOKUP($P20,$C$28:$F$37,2,FALSE)</f>
        <v>1.5</v>
      </c>
      <c r="S20" s="48">
        <f>VLOOKUP($P20,$C$28:$F$37,4,FALSE)</f>
        <v>0</v>
      </c>
      <c r="T20" s="66">
        <f>IF(Q20&gt;$B$32,S20*$B$32/Q20,S20)</f>
        <v>0</v>
      </c>
      <c r="U20" s="53">
        <f t="shared" si="0"/>
        <v>0</v>
      </c>
    </row>
    <row r="21" spans="2:21" ht="18.75" thickBot="1" x14ac:dyDescent="0.4">
      <c r="B21" s="19">
        <f>Parameters!C11</f>
        <v>800000</v>
      </c>
      <c r="C21" s="17" t="s">
        <v>18</v>
      </c>
      <c r="D21" s="33">
        <f>D22+Parameters!$C$13</f>
        <v>2.0000000000000004</v>
      </c>
      <c r="E21" s="18" t="s">
        <v>3</v>
      </c>
      <c r="F21" s="5"/>
      <c r="G21" s="43"/>
      <c r="H21" s="19">
        <f>Parameters!G11</f>
        <v>1100000</v>
      </c>
      <c r="I21" s="17" t="s">
        <v>18</v>
      </c>
      <c r="J21" s="33">
        <f>J22+Parameters!$G$13</f>
        <v>2.15</v>
      </c>
      <c r="K21" s="18" t="s">
        <v>3</v>
      </c>
      <c r="L21" s="5"/>
      <c r="N21" s="54" t="s">
        <v>5</v>
      </c>
      <c r="O21" s="55" t="s">
        <v>44</v>
      </c>
      <c r="P21" s="71" t="s">
        <v>89</v>
      </c>
      <c r="Q21" s="71"/>
      <c r="R21" s="55">
        <f>VLOOKUP($P21,$C$39:$F$48,2,FALSE)</f>
        <v>2.9</v>
      </c>
      <c r="S21" s="55">
        <f>VLOOKUP($P21,$C$39:$F$48,4,FALSE)</f>
        <v>0</v>
      </c>
      <c r="T21" s="67">
        <f>IF(Q21&gt;$B$43,S21*$B$43/Q21,S21)</f>
        <v>0</v>
      </c>
      <c r="U21" s="56">
        <f t="shared" si="0"/>
        <v>0</v>
      </c>
    </row>
    <row r="22" spans="2:21" ht="18" x14ac:dyDescent="0.35">
      <c r="C22" s="17" t="s">
        <v>19</v>
      </c>
      <c r="D22" s="33">
        <f>D23+Parameters!$C$13</f>
        <v>1.9000000000000004</v>
      </c>
      <c r="E22" s="18" t="s">
        <v>3</v>
      </c>
      <c r="F22" s="5"/>
      <c r="G22" s="43"/>
      <c r="I22" s="17" t="s">
        <v>19</v>
      </c>
      <c r="J22" s="33">
        <f>J23+Parameters!$G$13</f>
        <v>2.06</v>
      </c>
      <c r="K22" s="18" t="s">
        <v>3</v>
      </c>
      <c r="L22" s="5"/>
      <c r="N22" s="49" t="s">
        <v>29</v>
      </c>
      <c r="O22" s="50" t="s">
        <v>34</v>
      </c>
      <c r="P22" s="70" t="s">
        <v>89</v>
      </c>
      <c r="Q22" s="70"/>
      <c r="R22" s="50">
        <f>VLOOKUP($P22,$I$6:$L$15,2,FALSE)</f>
        <v>3.5</v>
      </c>
      <c r="S22" s="50">
        <f>VLOOKUP($P22,$I$6:$L$15,4,FALSE)</f>
        <v>0</v>
      </c>
      <c r="T22" s="65">
        <f>IF(Q22&gt;$H$10,S22*$H$10/Q22,S22)</f>
        <v>0</v>
      </c>
      <c r="U22" s="51">
        <f t="shared" si="0"/>
        <v>0</v>
      </c>
    </row>
    <row r="23" spans="2:21" ht="18" x14ac:dyDescent="0.35">
      <c r="C23" s="17" t="s">
        <v>20</v>
      </c>
      <c r="D23" s="33">
        <f>D24+Parameters!$C$13</f>
        <v>1.8000000000000003</v>
      </c>
      <c r="E23" s="18" t="s">
        <v>3</v>
      </c>
      <c r="F23" s="5"/>
      <c r="G23" s="43"/>
      <c r="I23" s="17" t="s">
        <v>20</v>
      </c>
      <c r="J23" s="33">
        <f>J24+Parameters!$G$13</f>
        <v>1.9700000000000002</v>
      </c>
      <c r="K23" s="18" t="s">
        <v>3</v>
      </c>
      <c r="L23" s="5"/>
      <c r="N23" s="52" t="s">
        <v>29</v>
      </c>
      <c r="O23" s="48" t="s">
        <v>35</v>
      </c>
      <c r="P23" s="5" t="s">
        <v>89</v>
      </c>
      <c r="Q23" s="5"/>
      <c r="R23" s="48">
        <f>VLOOKUP($P23,$I$17:$L$26,2,FALSE)</f>
        <v>1.7</v>
      </c>
      <c r="S23" s="48">
        <f>VLOOKUP($P23,$I$17:$L$26,4,FALSE)</f>
        <v>0</v>
      </c>
      <c r="T23" s="66">
        <f>IF(Q23&gt;$H$21,S23*$H$21/Q23,S23)</f>
        <v>0</v>
      </c>
      <c r="U23" s="53">
        <f t="shared" si="0"/>
        <v>0</v>
      </c>
    </row>
    <row r="24" spans="2:21" ht="18" x14ac:dyDescent="0.35">
      <c r="C24" s="17" t="s">
        <v>21</v>
      </c>
      <c r="D24" s="33">
        <f>D25+Parameters!$C$13</f>
        <v>1.7000000000000002</v>
      </c>
      <c r="E24" s="18" t="s">
        <v>3</v>
      </c>
      <c r="F24" s="5"/>
      <c r="G24" s="43"/>
      <c r="I24" s="17" t="s">
        <v>21</v>
      </c>
      <c r="J24" s="33">
        <f>J25+Parameters!$G$13</f>
        <v>1.8800000000000001</v>
      </c>
      <c r="K24" s="18" t="s">
        <v>3</v>
      </c>
      <c r="L24" s="5"/>
      <c r="N24" s="52" t="s">
        <v>29</v>
      </c>
      <c r="O24" s="48" t="s">
        <v>36</v>
      </c>
      <c r="P24" s="5" t="s">
        <v>89</v>
      </c>
      <c r="Q24" s="5"/>
      <c r="R24" s="48">
        <f>VLOOKUP($P24,$I$28:$L$37,2,FALSE)</f>
        <v>1.5</v>
      </c>
      <c r="S24" s="48">
        <f>VLOOKUP($P24,$I$28:$L$37,4,FALSE)</f>
        <v>0</v>
      </c>
      <c r="T24" s="66">
        <f>IF(Q24&gt;$H$32,S24*$H$32/Q24,S24)</f>
        <v>0</v>
      </c>
      <c r="U24" s="53">
        <f t="shared" si="0"/>
        <v>0</v>
      </c>
    </row>
    <row r="25" spans="2:21" ht="18.75" thickBot="1" x14ac:dyDescent="0.4">
      <c r="C25" s="17" t="s">
        <v>22</v>
      </c>
      <c r="D25" s="33">
        <f>D26+Parameters!$C$13</f>
        <v>1.6</v>
      </c>
      <c r="E25" s="18" t="s">
        <v>3</v>
      </c>
      <c r="F25" s="5"/>
      <c r="G25" s="43"/>
      <c r="I25" s="17" t="s">
        <v>22</v>
      </c>
      <c r="J25" s="33">
        <f>J26+Parameters!$G$13</f>
        <v>1.79</v>
      </c>
      <c r="K25" s="18" t="s">
        <v>3</v>
      </c>
      <c r="L25" s="5"/>
      <c r="N25" s="54" t="s">
        <v>29</v>
      </c>
      <c r="O25" s="55" t="s">
        <v>44</v>
      </c>
      <c r="P25" s="71" t="s">
        <v>89</v>
      </c>
      <c r="Q25" s="71"/>
      <c r="R25" s="55">
        <f>VLOOKUP($P25,$I$39:$L$48,2,FALSE)</f>
        <v>3.2</v>
      </c>
      <c r="S25" s="55">
        <f>VLOOKUP($P25,$I$39:$L$48,4,FALSE)</f>
        <v>0</v>
      </c>
      <c r="T25" s="67">
        <f>IF(Q25&gt;$H$43,S25*$H$43/Q25,S25)</f>
        <v>0</v>
      </c>
      <c r="U25" s="56">
        <f t="shared" si="0"/>
        <v>0</v>
      </c>
    </row>
    <row r="26" spans="2:21" ht="18" x14ac:dyDescent="0.35">
      <c r="C26" s="17" t="s">
        <v>23</v>
      </c>
      <c r="D26" s="33">
        <f>Parameters!C12</f>
        <v>1.5</v>
      </c>
      <c r="E26" s="18" t="s">
        <v>3</v>
      </c>
      <c r="F26" s="5"/>
      <c r="G26" s="43"/>
      <c r="I26" s="17" t="s">
        <v>23</v>
      </c>
      <c r="J26" s="33">
        <f>Parameters!G12</f>
        <v>1.7</v>
      </c>
      <c r="K26" s="18" t="s">
        <v>3</v>
      </c>
      <c r="L26" s="5"/>
      <c r="T26" s="47" t="s">
        <v>14</v>
      </c>
      <c r="U26" s="46">
        <f>SUM(U18:U25)</f>
        <v>0</v>
      </c>
    </row>
    <row r="27" spans="2:21" ht="6" customHeight="1" x14ac:dyDescent="0.25"/>
    <row r="28" spans="2:21" ht="18" x14ac:dyDescent="0.35">
      <c r="B28" s="31" t="s">
        <v>36</v>
      </c>
      <c r="C28" s="17" t="s">
        <v>15</v>
      </c>
      <c r="D28" s="33">
        <f>D29+Parameters!$C$18</f>
        <v>2.4000000000000008</v>
      </c>
      <c r="E28" s="18" t="s">
        <v>3</v>
      </c>
      <c r="F28" s="5"/>
      <c r="G28" s="43" t="s">
        <v>57</v>
      </c>
      <c r="H28" s="31" t="s">
        <v>36</v>
      </c>
      <c r="I28" s="17" t="s">
        <v>15</v>
      </c>
      <c r="J28" s="33">
        <f>J29+Parameters!$G$18</f>
        <v>2.4000000000000008</v>
      </c>
      <c r="K28" s="18" t="s">
        <v>3</v>
      </c>
      <c r="L28" s="5"/>
    </row>
    <row r="29" spans="2:21" ht="18" x14ac:dyDescent="0.35">
      <c r="B29" s="91" t="s">
        <v>6</v>
      </c>
      <c r="C29" s="17" t="s">
        <v>16</v>
      </c>
      <c r="D29" s="33">
        <f>D30+Parameters!$C$18</f>
        <v>2.3000000000000007</v>
      </c>
      <c r="E29" s="18" t="s">
        <v>3</v>
      </c>
      <c r="F29" s="5"/>
      <c r="G29" s="43"/>
      <c r="H29" s="91" t="s">
        <v>6</v>
      </c>
      <c r="I29" s="17" t="s">
        <v>16</v>
      </c>
      <c r="J29" s="33">
        <f>J30+Parameters!$G$18</f>
        <v>2.3000000000000007</v>
      </c>
      <c r="K29" s="18" t="s">
        <v>3</v>
      </c>
      <c r="L29" s="5"/>
    </row>
    <row r="30" spans="2:21" ht="18" x14ac:dyDescent="0.35">
      <c r="B30" s="91"/>
      <c r="C30" s="17" t="s">
        <v>59</v>
      </c>
      <c r="D30" s="33">
        <f>D31+Parameters!$C$18</f>
        <v>2.2000000000000006</v>
      </c>
      <c r="E30" s="18" t="s">
        <v>3</v>
      </c>
      <c r="F30" s="5"/>
      <c r="G30" s="43"/>
      <c r="H30" s="91"/>
      <c r="I30" s="17" t="s">
        <v>59</v>
      </c>
      <c r="J30" s="33">
        <f>J31+Parameters!$G$18</f>
        <v>2.2000000000000006</v>
      </c>
      <c r="K30" s="18" t="s">
        <v>3</v>
      </c>
      <c r="L30" s="5"/>
    </row>
    <row r="31" spans="2:21" ht="18" x14ac:dyDescent="0.35">
      <c r="B31" s="91"/>
      <c r="C31" s="17" t="s">
        <v>17</v>
      </c>
      <c r="D31" s="33">
        <f>D32+Parameters!$C$18</f>
        <v>2.1000000000000005</v>
      </c>
      <c r="E31" s="18" t="s">
        <v>3</v>
      </c>
      <c r="F31" s="5"/>
      <c r="G31" s="43"/>
      <c r="H31" s="91"/>
      <c r="I31" s="17" t="s">
        <v>17</v>
      </c>
      <c r="J31" s="33">
        <f>J32+Parameters!$G$18</f>
        <v>2.1000000000000005</v>
      </c>
      <c r="K31" s="18" t="s">
        <v>3</v>
      </c>
      <c r="L31" s="5"/>
    </row>
    <row r="32" spans="2:21" ht="18" x14ac:dyDescent="0.35">
      <c r="B32" s="19">
        <f>Parameters!C16</f>
        <v>800000</v>
      </c>
      <c r="C32" s="17" t="s">
        <v>18</v>
      </c>
      <c r="D32" s="33">
        <f>D33+Parameters!$C$18</f>
        <v>2.0000000000000004</v>
      </c>
      <c r="E32" s="18" t="s">
        <v>3</v>
      </c>
      <c r="F32" s="5"/>
      <c r="G32" s="43"/>
      <c r="H32" s="19">
        <f>Parameters!G16</f>
        <v>800000</v>
      </c>
      <c r="I32" s="17" t="s">
        <v>18</v>
      </c>
      <c r="J32" s="33">
        <f>J33+Parameters!$G$18</f>
        <v>2.0000000000000004</v>
      </c>
      <c r="K32" s="18" t="s">
        <v>3</v>
      </c>
      <c r="L32" s="5"/>
    </row>
    <row r="33" spans="2:12" ht="18" x14ac:dyDescent="0.35">
      <c r="C33" s="17" t="s">
        <v>19</v>
      </c>
      <c r="D33" s="33">
        <f>D34+Parameters!$C$18</f>
        <v>1.9000000000000004</v>
      </c>
      <c r="E33" s="18" t="s">
        <v>3</v>
      </c>
      <c r="F33" s="5"/>
      <c r="G33" s="43"/>
      <c r="I33" s="17" t="s">
        <v>19</v>
      </c>
      <c r="J33" s="33">
        <f>J34+Parameters!$G$18</f>
        <v>1.9000000000000004</v>
      </c>
      <c r="K33" s="18" t="s">
        <v>3</v>
      </c>
      <c r="L33" s="5"/>
    </row>
    <row r="34" spans="2:12" ht="18" x14ac:dyDescent="0.35">
      <c r="C34" s="17" t="s">
        <v>20</v>
      </c>
      <c r="D34" s="33">
        <f>D35+Parameters!$C$18</f>
        <v>1.8000000000000003</v>
      </c>
      <c r="E34" s="18" t="s">
        <v>3</v>
      </c>
      <c r="F34" s="5"/>
      <c r="G34" s="43"/>
      <c r="I34" s="17" t="s">
        <v>20</v>
      </c>
      <c r="J34" s="33">
        <f>J35+Parameters!$G$18</f>
        <v>1.8000000000000003</v>
      </c>
      <c r="K34" s="18" t="s">
        <v>3</v>
      </c>
      <c r="L34" s="5"/>
    </row>
    <row r="35" spans="2:12" ht="18" x14ac:dyDescent="0.35">
      <c r="C35" s="17" t="s">
        <v>21</v>
      </c>
      <c r="D35" s="33">
        <f>D36+Parameters!$C$18</f>
        <v>1.7000000000000002</v>
      </c>
      <c r="E35" s="18" t="s">
        <v>3</v>
      </c>
      <c r="F35" s="5"/>
      <c r="G35" s="43"/>
      <c r="I35" s="17" t="s">
        <v>21</v>
      </c>
      <c r="J35" s="33">
        <f>J36+Parameters!$G$18</f>
        <v>1.7000000000000002</v>
      </c>
      <c r="K35" s="18" t="s">
        <v>3</v>
      </c>
      <c r="L35" s="5"/>
    </row>
    <row r="36" spans="2:12" ht="18" x14ac:dyDescent="0.35">
      <c r="C36" s="17" t="s">
        <v>22</v>
      </c>
      <c r="D36" s="33">
        <f>D37+Parameters!$C$18</f>
        <v>1.6</v>
      </c>
      <c r="E36" s="18" t="s">
        <v>3</v>
      </c>
      <c r="F36" s="5"/>
      <c r="G36" s="43"/>
      <c r="I36" s="17" t="s">
        <v>22</v>
      </c>
      <c r="J36" s="33">
        <f>J37+Parameters!$G$18</f>
        <v>1.6</v>
      </c>
      <c r="K36" s="18" t="s">
        <v>3</v>
      </c>
      <c r="L36" s="5"/>
    </row>
    <row r="37" spans="2:12" ht="18" x14ac:dyDescent="0.35">
      <c r="C37" s="17" t="s">
        <v>23</v>
      </c>
      <c r="D37" s="33">
        <f>Parameters!C17</f>
        <v>1.5</v>
      </c>
      <c r="E37" s="18" t="s">
        <v>3</v>
      </c>
      <c r="F37" s="5"/>
      <c r="G37" s="43"/>
      <c r="I37" s="17" t="s">
        <v>23</v>
      </c>
      <c r="J37" s="33">
        <f>Parameters!G17</f>
        <v>1.5</v>
      </c>
      <c r="K37" s="18" t="s">
        <v>3</v>
      </c>
      <c r="L37" s="5"/>
    </row>
    <row r="39" spans="2:12" ht="18" x14ac:dyDescent="0.35">
      <c r="B39" s="44" t="s">
        <v>44</v>
      </c>
      <c r="C39" s="17" t="s">
        <v>15</v>
      </c>
      <c r="D39" s="33">
        <f>D40+Parameters!$C$23</f>
        <v>4.25</v>
      </c>
      <c r="E39" s="18" t="s">
        <v>3</v>
      </c>
      <c r="F39" s="5"/>
      <c r="G39" s="20" t="s">
        <v>58</v>
      </c>
      <c r="H39" s="44" t="s">
        <v>44</v>
      </c>
      <c r="I39" s="17" t="s">
        <v>15</v>
      </c>
      <c r="J39" s="33">
        <f>J40+Parameters!$G$23</f>
        <v>4.2800000000000011</v>
      </c>
      <c r="K39" s="18" t="s">
        <v>3</v>
      </c>
      <c r="L39" s="5"/>
    </row>
    <row r="40" spans="2:12" ht="18" x14ac:dyDescent="0.35">
      <c r="B40" s="91" t="s">
        <v>6</v>
      </c>
      <c r="C40" s="17" t="s">
        <v>16</v>
      </c>
      <c r="D40" s="33">
        <f>D41+Parameters!$C$23</f>
        <v>4.0999999999999996</v>
      </c>
      <c r="E40" s="18" t="s">
        <v>3</v>
      </c>
      <c r="F40" s="5"/>
      <c r="H40" s="91" t="s">
        <v>6</v>
      </c>
      <c r="I40" s="17" t="s">
        <v>16</v>
      </c>
      <c r="J40" s="33">
        <f>J41+Parameters!$G$23</f>
        <v>4.160000000000001</v>
      </c>
      <c r="K40" s="18" t="s">
        <v>3</v>
      </c>
      <c r="L40" s="5"/>
    </row>
    <row r="41" spans="2:12" ht="18" x14ac:dyDescent="0.35">
      <c r="B41" s="91"/>
      <c r="C41" s="17" t="s">
        <v>59</v>
      </c>
      <c r="D41" s="33">
        <f>D42+Parameters!$C$23</f>
        <v>3.9499999999999993</v>
      </c>
      <c r="E41" s="18" t="s">
        <v>3</v>
      </c>
      <c r="F41" s="5"/>
      <c r="H41" s="91"/>
      <c r="I41" s="17" t="s">
        <v>59</v>
      </c>
      <c r="J41" s="33">
        <f>J42+Parameters!$G$23</f>
        <v>4.0400000000000009</v>
      </c>
      <c r="K41" s="18" t="s">
        <v>3</v>
      </c>
      <c r="L41" s="5"/>
    </row>
    <row r="42" spans="2:12" ht="18" x14ac:dyDescent="0.35">
      <c r="B42" s="91"/>
      <c r="C42" s="17" t="s">
        <v>17</v>
      </c>
      <c r="D42" s="33">
        <f>D43+Parameters!$C$23</f>
        <v>3.7999999999999994</v>
      </c>
      <c r="E42" s="18" t="s">
        <v>3</v>
      </c>
      <c r="F42" s="5"/>
      <c r="H42" s="91"/>
      <c r="I42" s="17" t="s">
        <v>17</v>
      </c>
      <c r="J42" s="33">
        <f>J43+Parameters!$G$23</f>
        <v>3.9200000000000008</v>
      </c>
      <c r="K42" s="18" t="s">
        <v>3</v>
      </c>
      <c r="L42" s="5"/>
    </row>
    <row r="43" spans="2:12" ht="18" x14ac:dyDescent="0.35">
      <c r="B43" s="19">
        <f>Parameters!C21</f>
        <v>400000</v>
      </c>
      <c r="C43" s="17" t="s">
        <v>18</v>
      </c>
      <c r="D43" s="33">
        <f>D44+Parameters!$C$23</f>
        <v>3.6499999999999995</v>
      </c>
      <c r="E43" s="18" t="s">
        <v>3</v>
      </c>
      <c r="F43" s="5"/>
      <c r="H43" s="19">
        <f>Parameters!G21</f>
        <v>400000</v>
      </c>
      <c r="I43" s="17" t="s">
        <v>18</v>
      </c>
      <c r="J43" s="33">
        <f>J44+Parameters!$G$23</f>
        <v>3.8000000000000007</v>
      </c>
      <c r="K43" s="18" t="s">
        <v>3</v>
      </c>
      <c r="L43" s="5"/>
    </row>
    <row r="44" spans="2:12" ht="18" x14ac:dyDescent="0.35">
      <c r="C44" s="17" t="s">
        <v>19</v>
      </c>
      <c r="D44" s="33">
        <f>D45+Parameters!$C$23</f>
        <v>3.4999999999999996</v>
      </c>
      <c r="E44" s="18" t="s">
        <v>3</v>
      </c>
      <c r="F44" s="5"/>
      <c r="I44" s="17" t="s">
        <v>19</v>
      </c>
      <c r="J44" s="33">
        <f>J45+Parameters!$G$23</f>
        <v>3.6800000000000006</v>
      </c>
      <c r="K44" s="18" t="s">
        <v>3</v>
      </c>
      <c r="L44" s="5"/>
    </row>
    <row r="45" spans="2:12" ht="18" x14ac:dyDescent="0.35">
      <c r="C45" s="17" t="s">
        <v>20</v>
      </c>
      <c r="D45" s="33">
        <f>D46+Parameters!$C$23</f>
        <v>3.3499999999999996</v>
      </c>
      <c r="E45" s="18" t="s">
        <v>3</v>
      </c>
      <c r="F45" s="5"/>
      <c r="I45" s="17" t="s">
        <v>20</v>
      </c>
      <c r="J45" s="33">
        <f>J46+Parameters!$G$23</f>
        <v>3.5600000000000005</v>
      </c>
      <c r="K45" s="18" t="s">
        <v>3</v>
      </c>
      <c r="L45" s="5"/>
    </row>
    <row r="46" spans="2:12" ht="18" x14ac:dyDescent="0.35">
      <c r="C46" s="17" t="s">
        <v>21</v>
      </c>
      <c r="D46" s="33">
        <f>D47+Parameters!$C$23</f>
        <v>3.1999999999999997</v>
      </c>
      <c r="E46" s="18" t="s">
        <v>3</v>
      </c>
      <c r="F46" s="5"/>
      <c r="I46" s="17" t="s">
        <v>21</v>
      </c>
      <c r="J46" s="33">
        <f>J47+Parameters!$G$23</f>
        <v>3.4400000000000004</v>
      </c>
      <c r="K46" s="18" t="s">
        <v>3</v>
      </c>
      <c r="L46" s="5"/>
    </row>
    <row r="47" spans="2:12" ht="18" x14ac:dyDescent="0.35">
      <c r="C47" s="17" t="s">
        <v>22</v>
      </c>
      <c r="D47" s="33">
        <f>D48+Parameters!$C$23</f>
        <v>3.05</v>
      </c>
      <c r="E47" s="18" t="s">
        <v>3</v>
      </c>
      <c r="F47" s="5"/>
      <c r="I47" s="17" t="s">
        <v>22</v>
      </c>
      <c r="J47" s="33">
        <f>J48+Parameters!$G$23</f>
        <v>3.3200000000000003</v>
      </c>
      <c r="K47" s="18" t="s">
        <v>3</v>
      </c>
      <c r="L47" s="5"/>
    </row>
    <row r="48" spans="2:12" ht="18" x14ac:dyDescent="0.35">
      <c r="C48" s="17" t="s">
        <v>23</v>
      </c>
      <c r="D48" s="33">
        <f>Parameters!C22</f>
        <v>2.9</v>
      </c>
      <c r="E48" s="18" t="s">
        <v>3</v>
      </c>
      <c r="F48" s="5"/>
      <c r="I48" s="17" t="s">
        <v>23</v>
      </c>
      <c r="J48" s="33">
        <f>Parameters!G22</f>
        <v>3.2</v>
      </c>
      <c r="K48" s="18" t="s">
        <v>3</v>
      </c>
      <c r="L48" s="5"/>
    </row>
  </sheetData>
  <mergeCells count="10">
    <mergeCell ref="B29:B31"/>
    <mergeCell ref="H29:H31"/>
    <mergeCell ref="B40:B42"/>
    <mergeCell ref="H40:H42"/>
    <mergeCell ref="C3:F3"/>
    <mergeCell ref="I3:L3"/>
    <mergeCell ref="B7:B9"/>
    <mergeCell ref="H7:H9"/>
    <mergeCell ref="B18:B20"/>
    <mergeCell ref="H18:H20"/>
  </mergeCells>
  <dataValidations count="1">
    <dataValidation type="list" allowBlank="1" showInputMessage="1" showErrorMessage="1" sqref="P18:P25">
      <formula1>$C$6:$C$15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8"/>
  <sheetViews>
    <sheetView workbookViewId="0"/>
  </sheetViews>
  <sheetFormatPr defaultColWidth="9.140625" defaultRowHeight="15" x14ac:dyDescent="0.25"/>
  <cols>
    <col min="1" max="1" width="2.5703125" customWidth="1"/>
    <col min="2" max="2" width="10.7109375" customWidth="1"/>
    <col min="3" max="3" width="3.140625" style="2" bestFit="1" customWidth="1"/>
    <col min="4" max="4" width="5.7109375" style="2" customWidth="1"/>
    <col min="5" max="5" width="2.7109375" style="2" customWidth="1"/>
    <col min="6" max="6" width="13.7109375" customWidth="1"/>
    <col min="7" max="7" width="9.7109375" style="20" customWidth="1"/>
    <col min="8" max="8" width="10.7109375" customWidth="1"/>
    <col min="9" max="9" width="3.140625" style="2" bestFit="1" customWidth="1"/>
    <col min="10" max="10" width="5.7109375" style="2" customWidth="1"/>
    <col min="11" max="11" width="2.7109375" style="2" customWidth="1"/>
    <col min="12" max="12" width="13.7109375" customWidth="1"/>
    <col min="14" max="14" width="25.42578125" customWidth="1"/>
    <col min="15" max="15" width="10" customWidth="1"/>
    <col min="17" max="17" width="13.42578125" bestFit="1" customWidth="1"/>
    <col min="21" max="21" width="10.5703125" customWidth="1"/>
  </cols>
  <sheetData>
    <row r="1" spans="2:23" ht="15.75" x14ac:dyDescent="0.25">
      <c r="B1" s="6" t="s">
        <v>26</v>
      </c>
    </row>
    <row r="2" spans="2:23" ht="6" customHeight="1" x14ac:dyDescent="0.25"/>
    <row r="3" spans="2:23" x14ac:dyDescent="0.25">
      <c r="C3" s="92" t="s">
        <v>5</v>
      </c>
      <c r="D3" s="92"/>
      <c r="E3" s="92"/>
      <c r="F3" s="92"/>
      <c r="G3" s="42"/>
      <c r="H3" s="4"/>
      <c r="I3" s="92" t="s">
        <v>29</v>
      </c>
      <c r="J3" s="92"/>
      <c r="K3" s="92"/>
      <c r="L3" s="92"/>
      <c r="N3" s="41" t="s">
        <v>37</v>
      </c>
    </row>
    <row r="4" spans="2:23" ht="6" customHeight="1" x14ac:dyDescent="0.25"/>
    <row r="5" spans="2:23" x14ac:dyDescent="0.25">
      <c r="F5" s="2" t="s">
        <v>4</v>
      </c>
      <c r="G5" s="40"/>
      <c r="L5" s="2" t="s">
        <v>4</v>
      </c>
    </row>
    <row r="6" spans="2:23" ht="18" x14ac:dyDescent="0.35">
      <c r="B6" s="31" t="s">
        <v>34</v>
      </c>
      <c r="C6" s="17" t="s">
        <v>15</v>
      </c>
      <c r="D6" s="33">
        <f>D7+Parameters!$C$8</f>
        <v>4.1899999999999995</v>
      </c>
      <c r="E6" s="18" t="s">
        <v>3</v>
      </c>
      <c r="F6" s="5"/>
      <c r="G6" s="43" t="s">
        <v>55</v>
      </c>
      <c r="H6" s="31" t="s">
        <v>34</v>
      </c>
      <c r="I6" s="17" t="s">
        <v>15</v>
      </c>
      <c r="J6" s="33">
        <f>J7+Parameters!$G$8</f>
        <v>8.8999999999999968</v>
      </c>
      <c r="K6" s="18" t="s">
        <v>3</v>
      </c>
      <c r="L6" s="5"/>
      <c r="N6" s="82" t="s">
        <v>53</v>
      </c>
      <c r="O6" s="73"/>
      <c r="P6" s="73"/>
      <c r="Q6" s="73"/>
      <c r="R6" s="73"/>
      <c r="S6" s="73"/>
      <c r="T6" s="73"/>
      <c r="U6" s="73"/>
      <c r="V6" s="73"/>
      <c r="W6" s="74"/>
    </row>
    <row r="7" spans="2:23" ht="18" customHeight="1" x14ac:dyDescent="0.35">
      <c r="B7" s="91" t="s">
        <v>6</v>
      </c>
      <c r="C7" s="17" t="s">
        <v>16</v>
      </c>
      <c r="D7" s="33">
        <f>D8+Parameters!$C$8</f>
        <v>4.0799999999999992</v>
      </c>
      <c r="E7" s="18" t="s">
        <v>3</v>
      </c>
      <c r="F7" s="5"/>
      <c r="G7" s="43"/>
      <c r="H7" s="91" t="s">
        <v>6</v>
      </c>
      <c r="I7" s="17" t="s">
        <v>16</v>
      </c>
      <c r="J7" s="33">
        <f>J8+Parameters!$G$8</f>
        <v>8.2999999999999972</v>
      </c>
      <c r="K7" s="18" t="s">
        <v>3</v>
      </c>
      <c r="L7" s="5"/>
      <c r="N7" s="75" t="s">
        <v>54</v>
      </c>
      <c r="O7" s="76"/>
      <c r="P7" s="76"/>
      <c r="Q7" s="76"/>
      <c r="R7" s="76"/>
      <c r="S7" s="76"/>
      <c r="T7" s="76"/>
      <c r="U7" s="76"/>
      <c r="V7" s="76"/>
      <c r="W7" s="77"/>
    </row>
    <row r="8" spans="2:23" ht="18" x14ac:dyDescent="0.35">
      <c r="B8" s="91"/>
      <c r="C8" s="17" t="s">
        <v>59</v>
      </c>
      <c r="D8" s="33">
        <f>D9+Parameters!$C$8</f>
        <v>3.9699999999999993</v>
      </c>
      <c r="E8" s="18" t="s">
        <v>3</v>
      </c>
      <c r="F8" s="5"/>
      <c r="G8" s="43"/>
      <c r="H8" s="91"/>
      <c r="I8" s="17" t="s">
        <v>59</v>
      </c>
      <c r="J8" s="33">
        <f>J9+Parameters!$G$8</f>
        <v>7.6999999999999975</v>
      </c>
      <c r="K8" s="18" t="s">
        <v>3</v>
      </c>
      <c r="L8" s="5"/>
      <c r="N8" s="75" t="s">
        <v>50</v>
      </c>
      <c r="O8" s="76"/>
      <c r="P8" s="76"/>
      <c r="Q8" s="76"/>
      <c r="R8" s="76"/>
      <c r="S8" s="76"/>
      <c r="T8" s="76"/>
      <c r="U8" s="76"/>
      <c r="V8" s="76"/>
      <c r="W8" s="77"/>
    </row>
    <row r="9" spans="2:23" ht="18" x14ac:dyDescent="0.35">
      <c r="B9" s="91"/>
      <c r="C9" s="17" t="s">
        <v>17</v>
      </c>
      <c r="D9" s="33">
        <f>D10+Parameters!$C$8</f>
        <v>3.8599999999999994</v>
      </c>
      <c r="E9" s="18" t="s">
        <v>3</v>
      </c>
      <c r="F9" s="5"/>
      <c r="G9" s="43"/>
      <c r="H9" s="91"/>
      <c r="I9" s="17" t="s">
        <v>17</v>
      </c>
      <c r="J9" s="33">
        <f>J10+Parameters!$G$8</f>
        <v>7.0999999999999979</v>
      </c>
      <c r="K9" s="18" t="s">
        <v>3</v>
      </c>
      <c r="L9" s="5"/>
      <c r="N9" s="83" t="s">
        <v>105</v>
      </c>
      <c r="O9" s="76"/>
      <c r="P9" s="76"/>
      <c r="Q9" s="76"/>
      <c r="R9" s="76"/>
      <c r="S9" s="76"/>
      <c r="T9" s="76"/>
      <c r="U9" s="76"/>
      <c r="V9" s="76"/>
      <c r="W9" s="77"/>
    </row>
    <row r="10" spans="2:23" ht="18" x14ac:dyDescent="0.35">
      <c r="B10" s="14">
        <f>Parameters!C6</f>
        <v>600000</v>
      </c>
      <c r="C10" s="17" t="s">
        <v>18</v>
      </c>
      <c r="D10" s="33">
        <f>D11+Parameters!$C$8</f>
        <v>3.7499999999999996</v>
      </c>
      <c r="E10" s="18" t="s">
        <v>3</v>
      </c>
      <c r="F10" s="5"/>
      <c r="G10" s="43"/>
      <c r="H10" s="19">
        <f>Parameters!G6</f>
        <v>300000</v>
      </c>
      <c r="I10" s="17" t="s">
        <v>18</v>
      </c>
      <c r="J10" s="33">
        <f>J11+Parameters!$G$8</f>
        <v>6.4999999999999982</v>
      </c>
      <c r="K10" s="18" t="s">
        <v>3</v>
      </c>
      <c r="L10" s="5"/>
      <c r="N10" s="75" t="s">
        <v>51</v>
      </c>
      <c r="O10" s="76"/>
      <c r="P10" s="76"/>
      <c r="Q10" s="76"/>
      <c r="R10" s="76"/>
      <c r="S10" s="76"/>
      <c r="T10" s="76"/>
      <c r="U10" s="76"/>
      <c r="V10" s="76"/>
      <c r="W10" s="77"/>
    </row>
    <row r="11" spans="2:23" ht="18" x14ac:dyDescent="0.35">
      <c r="C11" s="17" t="s">
        <v>19</v>
      </c>
      <c r="D11" s="33">
        <f>D12+Parameters!$C$8</f>
        <v>3.6399999999999997</v>
      </c>
      <c r="E11" s="18" t="s">
        <v>3</v>
      </c>
      <c r="F11" s="5"/>
      <c r="G11" s="43"/>
      <c r="I11" s="17" t="s">
        <v>19</v>
      </c>
      <c r="J11" s="33">
        <f>J12+Parameters!$G$8</f>
        <v>5.8999999999999986</v>
      </c>
      <c r="K11" s="18" t="s">
        <v>3</v>
      </c>
      <c r="L11" s="5"/>
      <c r="M11" s="20"/>
      <c r="N11" s="78" t="s">
        <v>52</v>
      </c>
      <c r="O11" s="79" t="s">
        <v>95</v>
      </c>
      <c r="P11" s="80" t="s">
        <v>48</v>
      </c>
      <c r="Q11" s="80"/>
      <c r="R11" s="80"/>
      <c r="S11" s="80"/>
      <c r="T11" s="80"/>
      <c r="U11" s="80"/>
      <c r="V11" s="80"/>
      <c r="W11" s="81"/>
    </row>
    <row r="12" spans="2:23" ht="18" x14ac:dyDescent="0.35">
      <c r="C12" s="17" t="s">
        <v>20</v>
      </c>
      <c r="D12" s="33">
        <f>D13+Parameters!$C$8</f>
        <v>3.53</v>
      </c>
      <c r="E12" s="18" t="s">
        <v>3</v>
      </c>
      <c r="F12" s="5"/>
      <c r="G12" s="43"/>
      <c r="I12" s="17" t="s">
        <v>20</v>
      </c>
      <c r="J12" s="33">
        <f>J13+Parameters!$G$8</f>
        <v>5.2999999999999989</v>
      </c>
      <c r="K12" s="18" t="s">
        <v>3</v>
      </c>
      <c r="L12" s="5"/>
      <c r="M12" s="20"/>
    </row>
    <row r="13" spans="2:23" ht="18" x14ac:dyDescent="0.35">
      <c r="C13" s="17" t="s">
        <v>21</v>
      </c>
      <c r="D13" s="33">
        <f>D14+Parameters!$C$8</f>
        <v>3.42</v>
      </c>
      <c r="E13" s="18" t="s">
        <v>3</v>
      </c>
      <c r="F13" s="5"/>
      <c r="G13" s="43"/>
      <c r="I13" s="17" t="s">
        <v>21</v>
      </c>
      <c r="J13" s="33">
        <f>J14+Parameters!$G$8</f>
        <v>4.6999999999999993</v>
      </c>
      <c r="K13" s="18" t="s">
        <v>3</v>
      </c>
      <c r="L13" s="5"/>
      <c r="M13" s="20"/>
    </row>
    <row r="14" spans="2:23" ht="18" x14ac:dyDescent="0.35">
      <c r="C14" s="17" t="s">
        <v>22</v>
      </c>
      <c r="D14" s="33">
        <f>D15+Parameters!$C$8</f>
        <v>3.31</v>
      </c>
      <c r="E14" s="18" t="s">
        <v>3</v>
      </c>
      <c r="F14" s="5"/>
      <c r="G14" s="43"/>
      <c r="I14" s="17" t="s">
        <v>22</v>
      </c>
      <c r="J14" s="33">
        <f>J15+Parameters!$G$8</f>
        <v>4.0999999999999996</v>
      </c>
      <c r="K14" s="18" t="s">
        <v>3</v>
      </c>
      <c r="L14" s="5"/>
      <c r="M14" s="20"/>
      <c r="N14" s="60" t="s">
        <v>71</v>
      </c>
    </row>
    <row r="15" spans="2:23" ht="18" x14ac:dyDescent="0.35">
      <c r="C15" s="17" t="s">
        <v>23</v>
      </c>
      <c r="D15" s="33">
        <f>Parameters!C7</f>
        <v>3.2</v>
      </c>
      <c r="E15" s="18" t="s">
        <v>3</v>
      </c>
      <c r="F15" s="5"/>
      <c r="G15" s="43"/>
      <c r="I15" s="17" t="s">
        <v>23</v>
      </c>
      <c r="J15" s="33">
        <f>Parameters!G7</f>
        <v>3.5</v>
      </c>
      <c r="K15" s="18" t="s">
        <v>3</v>
      </c>
      <c r="L15" s="5"/>
      <c r="M15" s="20"/>
      <c r="P15" s="5" t="s">
        <v>70</v>
      </c>
      <c r="Q15" s="5" t="s">
        <v>70</v>
      </c>
      <c r="T15" t="s">
        <v>69</v>
      </c>
    </row>
    <row r="16" spans="2:23" ht="6" customHeight="1" thickBot="1" x14ac:dyDescent="0.3">
      <c r="F16" s="1"/>
      <c r="G16" s="43"/>
      <c r="L16" s="1"/>
      <c r="P16" s="68"/>
      <c r="Q16" s="68"/>
    </row>
    <row r="17" spans="2:21" ht="18" customHeight="1" thickBot="1" x14ac:dyDescent="0.4">
      <c r="B17" s="31" t="s">
        <v>35</v>
      </c>
      <c r="C17" s="17" t="s">
        <v>15</v>
      </c>
      <c r="D17" s="33">
        <f>D18+Parameters!$C$13</f>
        <v>2.4000000000000008</v>
      </c>
      <c r="E17" s="18" t="s">
        <v>3</v>
      </c>
      <c r="F17" s="5"/>
      <c r="G17" s="43" t="s">
        <v>56</v>
      </c>
      <c r="H17" s="31" t="s">
        <v>35</v>
      </c>
      <c r="I17" s="17" t="s">
        <v>15</v>
      </c>
      <c r="J17" s="33">
        <f>J18+Parameters!$G$13</f>
        <v>2.5099999999999993</v>
      </c>
      <c r="K17" s="18" t="s">
        <v>3</v>
      </c>
      <c r="L17" s="5"/>
      <c r="N17" s="57" t="s">
        <v>61</v>
      </c>
      <c r="O17" s="58" t="s">
        <v>62</v>
      </c>
      <c r="P17" s="69" t="s">
        <v>63</v>
      </c>
      <c r="Q17" s="69" t="s">
        <v>67</v>
      </c>
      <c r="R17" s="58" t="s">
        <v>64</v>
      </c>
      <c r="S17" s="58" t="s">
        <v>65</v>
      </c>
      <c r="T17" s="58" t="s">
        <v>68</v>
      </c>
      <c r="U17" s="59" t="s">
        <v>66</v>
      </c>
    </row>
    <row r="18" spans="2:21" ht="18" customHeight="1" x14ac:dyDescent="0.35">
      <c r="B18" s="91" t="s">
        <v>6</v>
      </c>
      <c r="C18" s="17" t="s">
        <v>16</v>
      </c>
      <c r="D18" s="33">
        <f>D19+Parameters!$C$13</f>
        <v>2.3000000000000007</v>
      </c>
      <c r="E18" s="18" t="s">
        <v>3</v>
      </c>
      <c r="F18" s="5"/>
      <c r="G18" s="43"/>
      <c r="H18" s="91" t="s">
        <v>6</v>
      </c>
      <c r="I18" s="17" t="s">
        <v>16</v>
      </c>
      <c r="J18" s="33">
        <f>J19+Parameters!$G$13</f>
        <v>2.4199999999999995</v>
      </c>
      <c r="K18" s="18" t="s">
        <v>3</v>
      </c>
      <c r="L18" s="5"/>
      <c r="N18" s="49" t="s">
        <v>5</v>
      </c>
      <c r="O18" s="50" t="s">
        <v>34</v>
      </c>
      <c r="P18" s="70" t="s">
        <v>89</v>
      </c>
      <c r="Q18" s="70"/>
      <c r="R18" s="50">
        <f>VLOOKUP($P18,$C$6:$F$15,2,FALSE)</f>
        <v>3.2</v>
      </c>
      <c r="S18" s="50">
        <f>VLOOKUP($P18,$C$6:$F$15,4,FALSE)</f>
        <v>0</v>
      </c>
      <c r="T18" s="65">
        <f>IF(Q18&gt;$B$10,S18*$B$10/Q18,S18)</f>
        <v>0</v>
      </c>
      <c r="U18" s="51">
        <f>T18*R18</f>
        <v>0</v>
      </c>
    </row>
    <row r="19" spans="2:21" ht="18" x14ac:dyDescent="0.35">
      <c r="B19" s="91"/>
      <c r="C19" s="17" t="s">
        <v>59</v>
      </c>
      <c r="D19" s="33">
        <f>D20+Parameters!$C$13</f>
        <v>2.2000000000000006</v>
      </c>
      <c r="E19" s="18" t="s">
        <v>3</v>
      </c>
      <c r="F19" s="5"/>
      <c r="G19" s="43"/>
      <c r="H19" s="91"/>
      <c r="I19" s="17" t="s">
        <v>59</v>
      </c>
      <c r="J19" s="33">
        <f>J20+Parameters!$G$13</f>
        <v>2.3299999999999996</v>
      </c>
      <c r="K19" s="18" t="s">
        <v>3</v>
      </c>
      <c r="L19" s="5"/>
      <c r="N19" s="52" t="s">
        <v>5</v>
      </c>
      <c r="O19" s="48" t="s">
        <v>35</v>
      </c>
      <c r="P19" s="5" t="s">
        <v>89</v>
      </c>
      <c r="Q19" s="5"/>
      <c r="R19" s="48">
        <f>VLOOKUP($P19,$C$17:$F$26,2,FALSE)</f>
        <v>1.5</v>
      </c>
      <c r="S19" s="48">
        <f>VLOOKUP($P19,$C$17:$F$26,4,FALSE)</f>
        <v>0</v>
      </c>
      <c r="T19" s="66">
        <f>IF(Q19&gt;$B$21,S19*$B$21/Q19,S19)</f>
        <v>0</v>
      </c>
      <c r="U19" s="53">
        <f t="shared" ref="U19:U25" si="0">T19*R19</f>
        <v>0</v>
      </c>
    </row>
    <row r="20" spans="2:21" ht="18" x14ac:dyDescent="0.35">
      <c r="B20" s="91"/>
      <c r="C20" s="17" t="s">
        <v>17</v>
      </c>
      <c r="D20" s="33">
        <f>D21+Parameters!$C$13</f>
        <v>2.1000000000000005</v>
      </c>
      <c r="E20" s="18" t="s">
        <v>3</v>
      </c>
      <c r="F20" s="5"/>
      <c r="G20" s="43"/>
      <c r="H20" s="91"/>
      <c r="I20" s="17" t="s">
        <v>17</v>
      </c>
      <c r="J20" s="33">
        <f>J21+Parameters!$G$13</f>
        <v>2.2399999999999998</v>
      </c>
      <c r="K20" s="18" t="s">
        <v>3</v>
      </c>
      <c r="L20" s="5"/>
      <c r="N20" s="52" t="s">
        <v>5</v>
      </c>
      <c r="O20" s="48" t="s">
        <v>36</v>
      </c>
      <c r="P20" s="5" t="s">
        <v>89</v>
      </c>
      <c r="Q20" s="5"/>
      <c r="R20" s="48">
        <f>VLOOKUP($P20,$C$28:$F$37,2,FALSE)</f>
        <v>1.5</v>
      </c>
      <c r="S20" s="48">
        <f>VLOOKUP($P20,$C$28:$F$37,4,FALSE)</f>
        <v>0</v>
      </c>
      <c r="T20" s="66">
        <f>IF(Q20&gt;$B$32,S20*$B$32/Q20,S20)</f>
        <v>0</v>
      </c>
      <c r="U20" s="53">
        <f t="shared" si="0"/>
        <v>0</v>
      </c>
    </row>
    <row r="21" spans="2:21" ht="18.75" thickBot="1" x14ac:dyDescent="0.4">
      <c r="B21" s="19">
        <f>Parameters!C11</f>
        <v>800000</v>
      </c>
      <c r="C21" s="17" t="s">
        <v>18</v>
      </c>
      <c r="D21" s="33">
        <f>D22+Parameters!$C$13</f>
        <v>2.0000000000000004</v>
      </c>
      <c r="E21" s="18" t="s">
        <v>3</v>
      </c>
      <c r="F21" s="5"/>
      <c r="G21" s="43"/>
      <c r="H21" s="19">
        <f>Parameters!G11</f>
        <v>1100000</v>
      </c>
      <c r="I21" s="17" t="s">
        <v>18</v>
      </c>
      <c r="J21" s="33">
        <f>J22+Parameters!$G$13</f>
        <v>2.15</v>
      </c>
      <c r="K21" s="18" t="s">
        <v>3</v>
      </c>
      <c r="L21" s="5"/>
      <c r="N21" s="54" t="s">
        <v>5</v>
      </c>
      <c r="O21" s="55" t="s">
        <v>44</v>
      </c>
      <c r="P21" s="71" t="s">
        <v>89</v>
      </c>
      <c r="Q21" s="71"/>
      <c r="R21" s="55">
        <f>VLOOKUP($P21,$C$39:$F$48,2,FALSE)</f>
        <v>2.9</v>
      </c>
      <c r="S21" s="55">
        <f>VLOOKUP($P21,$C$39:$F$48,4,FALSE)</f>
        <v>0</v>
      </c>
      <c r="T21" s="67">
        <f>IF(Q21&gt;$B$43,S21*$B$43/Q21,S21)</f>
        <v>0</v>
      </c>
      <c r="U21" s="56">
        <f t="shared" si="0"/>
        <v>0</v>
      </c>
    </row>
    <row r="22" spans="2:21" ht="18" x14ac:dyDescent="0.35">
      <c r="C22" s="17" t="s">
        <v>19</v>
      </c>
      <c r="D22" s="33">
        <f>D23+Parameters!$C$13</f>
        <v>1.9000000000000004</v>
      </c>
      <c r="E22" s="18" t="s">
        <v>3</v>
      </c>
      <c r="F22" s="5"/>
      <c r="G22" s="43"/>
      <c r="I22" s="17" t="s">
        <v>19</v>
      </c>
      <c r="J22" s="33">
        <f>J23+Parameters!$G$13</f>
        <v>2.06</v>
      </c>
      <c r="K22" s="18" t="s">
        <v>3</v>
      </c>
      <c r="L22" s="5"/>
      <c r="N22" s="49" t="s">
        <v>29</v>
      </c>
      <c r="O22" s="50" t="s">
        <v>34</v>
      </c>
      <c r="P22" s="70" t="s">
        <v>89</v>
      </c>
      <c r="Q22" s="70"/>
      <c r="R22" s="50">
        <f>VLOOKUP($P22,$I$6:$L$15,2,FALSE)</f>
        <v>3.5</v>
      </c>
      <c r="S22" s="50">
        <f>VLOOKUP($P22,$I$6:$L$15,4,FALSE)</f>
        <v>0</v>
      </c>
      <c r="T22" s="65">
        <f>IF(Q22&gt;$H$10,S22*$H$10/Q22,S22)</f>
        <v>0</v>
      </c>
      <c r="U22" s="51">
        <f t="shared" si="0"/>
        <v>0</v>
      </c>
    </row>
    <row r="23" spans="2:21" ht="18" x14ac:dyDescent="0.35">
      <c r="C23" s="17" t="s">
        <v>20</v>
      </c>
      <c r="D23" s="33">
        <f>D24+Parameters!$C$13</f>
        <v>1.8000000000000003</v>
      </c>
      <c r="E23" s="18" t="s">
        <v>3</v>
      </c>
      <c r="F23" s="5"/>
      <c r="G23" s="43"/>
      <c r="I23" s="17" t="s">
        <v>20</v>
      </c>
      <c r="J23" s="33">
        <f>J24+Parameters!$G$13</f>
        <v>1.9700000000000002</v>
      </c>
      <c r="K23" s="18" t="s">
        <v>3</v>
      </c>
      <c r="L23" s="5"/>
      <c r="N23" s="52" t="s">
        <v>29</v>
      </c>
      <c r="O23" s="48" t="s">
        <v>35</v>
      </c>
      <c r="P23" s="5" t="s">
        <v>89</v>
      </c>
      <c r="Q23" s="5"/>
      <c r="R23" s="48">
        <f>VLOOKUP($P23,$I$17:$L$26,2,FALSE)</f>
        <v>1.7</v>
      </c>
      <c r="S23" s="48">
        <f>VLOOKUP($P23,$I$17:$L$26,4,FALSE)</f>
        <v>0</v>
      </c>
      <c r="T23" s="66">
        <f>IF(Q23&gt;$H$21,S23*$H$21/Q23,S23)</f>
        <v>0</v>
      </c>
      <c r="U23" s="53">
        <f t="shared" si="0"/>
        <v>0</v>
      </c>
    </row>
    <row r="24" spans="2:21" ht="18" x14ac:dyDescent="0.35">
      <c r="C24" s="17" t="s">
        <v>21</v>
      </c>
      <c r="D24" s="33">
        <f>D25+Parameters!$C$13</f>
        <v>1.7000000000000002</v>
      </c>
      <c r="E24" s="18" t="s">
        <v>3</v>
      </c>
      <c r="F24" s="5"/>
      <c r="G24" s="43"/>
      <c r="I24" s="17" t="s">
        <v>21</v>
      </c>
      <c r="J24" s="33">
        <f>J25+Parameters!$G$13</f>
        <v>1.8800000000000001</v>
      </c>
      <c r="K24" s="18" t="s">
        <v>3</v>
      </c>
      <c r="L24" s="5"/>
      <c r="N24" s="52" t="s">
        <v>29</v>
      </c>
      <c r="O24" s="48" t="s">
        <v>36</v>
      </c>
      <c r="P24" s="5" t="s">
        <v>89</v>
      </c>
      <c r="Q24" s="5"/>
      <c r="R24" s="48">
        <f>VLOOKUP($P24,$I$28:$L$37,2,FALSE)</f>
        <v>1.5</v>
      </c>
      <c r="S24" s="48">
        <f>VLOOKUP($P24,$I$28:$L$37,4,FALSE)</f>
        <v>0</v>
      </c>
      <c r="T24" s="66">
        <f>IF(Q24&gt;$H$32,S24*$H$32/Q24,S24)</f>
        <v>0</v>
      </c>
      <c r="U24" s="53">
        <f t="shared" si="0"/>
        <v>0</v>
      </c>
    </row>
    <row r="25" spans="2:21" ht="18.75" thickBot="1" x14ac:dyDescent="0.4">
      <c r="C25" s="17" t="s">
        <v>22</v>
      </c>
      <c r="D25" s="33">
        <f>D26+Parameters!$C$13</f>
        <v>1.6</v>
      </c>
      <c r="E25" s="18" t="s">
        <v>3</v>
      </c>
      <c r="F25" s="5"/>
      <c r="G25" s="43"/>
      <c r="I25" s="17" t="s">
        <v>22</v>
      </c>
      <c r="J25" s="33">
        <f>J26+Parameters!$G$13</f>
        <v>1.79</v>
      </c>
      <c r="K25" s="18" t="s">
        <v>3</v>
      </c>
      <c r="L25" s="5"/>
      <c r="N25" s="54" t="s">
        <v>29</v>
      </c>
      <c r="O25" s="55" t="s">
        <v>44</v>
      </c>
      <c r="P25" s="71" t="s">
        <v>89</v>
      </c>
      <c r="Q25" s="71"/>
      <c r="R25" s="55">
        <f>VLOOKUP($P25,$I$39:$L$48,2,FALSE)</f>
        <v>3.2</v>
      </c>
      <c r="S25" s="55">
        <f>VLOOKUP($P25,$I$39:$L$48,4,FALSE)</f>
        <v>0</v>
      </c>
      <c r="T25" s="67">
        <f>IF(Q25&gt;$H$43,S25*$H$43/Q25,S25)</f>
        <v>0</v>
      </c>
      <c r="U25" s="56">
        <f t="shared" si="0"/>
        <v>0</v>
      </c>
    </row>
    <row r="26" spans="2:21" ht="18" x14ac:dyDescent="0.35">
      <c r="C26" s="17" t="s">
        <v>23</v>
      </c>
      <c r="D26" s="33">
        <f>Parameters!C12</f>
        <v>1.5</v>
      </c>
      <c r="E26" s="18" t="s">
        <v>3</v>
      </c>
      <c r="F26" s="5"/>
      <c r="G26" s="43"/>
      <c r="I26" s="17" t="s">
        <v>23</v>
      </c>
      <c r="J26" s="33">
        <f>Parameters!G12</f>
        <v>1.7</v>
      </c>
      <c r="K26" s="18" t="s">
        <v>3</v>
      </c>
      <c r="L26" s="5"/>
      <c r="M26" s="20"/>
      <c r="T26" s="47" t="s">
        <v>14</v>
      </c>
      <c r="U26" s="46">
        <f>SUM(U18:U25)</f>
        <v>0</v>
      </c>
    </row>
    <row r="27" spans="2:21" ht="6" customHeight="1" x14ac:dyDescent="0.25">
      <c r="F27" s="86"/>
      <c r="L27" s="86"/>
    </row>
    <row r="28" spans="2:21" ht="18" x14ac:dyDescent="0.35">
      <c r="B28" s="31" t="s">
        <v>36</v>
      </c>
      <c r="C28" s="17" t="s">
        <v>15</v>
      </c>
      <c r="D28" s="33">
        <f>D29+Parameters!$C$18</f>
        <v>2.4000000000000008</v>
      </c>
      <c r="E28" s="18" t="s">
        <v>3</v>
      </c>
      <c r="F28" s="5"/>
      <c r="G28" s="43" t="s">
        <v>57</v>
      </c>
      <c r="H28" s="31" t="s">
        <v>36</v>
      </c>
      <c r="I28" s="17" t="s">
        <v>15</v>
      </c>
      <c r="J28" s="33">
        <f>J29+Parameters!$G$18</f>
        <v>2.4000000000000008</v>
      </c>
      <c r="K28" s="18" t="s">
        <v>3</v>
      </c>
      <c r="L28" s="5"/>
      <c r="M28" s="20"/>
    </row>
    <row r="29" spans="2:21" ht="18" customHeight="1" x14ac:dyDescent="0.35">
      <c r="B29" s="91" t="s">
        <v>6</v>
      </c>
      <c r="C29" s="17" t="s">
        <v>16</v>
      </c>
      <c r="D29" s="33">
        <f>D30+Parameters!$C$18</f>
        <v>2.3000000000000007</v>
      </c>
      <c r="E29" s="18" t="s">
        <v>3</v>
      </c>
      <c r="F29" s="5"/>
      <c r="G29" s="43"/>
      <c r="H29" s="91" t="s">
        <v>6</v>
      </c>
      <c r="I29" s="17" t="s">
        <v>16</v>
      </c>
      <c r="J29" s="33">
        <f>J30+Parameters!$G$18</f>
        <v>2.3000000000000007</v>
      </c>
      <c r="K29" s="18" t="s">
        <v>3</v>
      </c>
      <c r="L29" s="5"/>
      <c r="M29" s="20"/>
    </row>
    <row r="30" spans="2:21" ht="18" x14ac:dyDescent="0.35">
      <c r="B30" s="91"/>
      <c r="C30" s="17" t="s">
        <v>59</v>
      </c>
      <c r="D30" s="33">
        <f>D31+Parameters!$C$18</f>
        <v>2.2000000000000006</v>
      </c>
      <c r="E30" s="18" t="s">
        <v>3</v>
      </c>
      <c r="F30" s="5"/>
      <c r="G30" s="43"/>
      <c r="H30" s="91"/>
      <c r="I30" s="17" t="s">
        <v>59</v>
      </c>
      <c r="J30" s="33">
        <f>J31+Parameters!$G$18</f>
        <v>2.2000000000000006</v>
      </c>
      <c r="K30" s="18" t="s">
        <v>3</v>
      </c>
      <c r="L30" s="5"/>
      <c r="M30" s="20"/>
    </row>
    <row r="31" spans="2:21" ht="18" x14ac:dyDescent="0.35">
      <c r="B31" s="91"/>
      <c r="C31" s="17" t="s">
        <v>17</v>
      </c>
      <c r="D31" s="33">
        <f>D32+Parameters!$C$18</f>
        <v>2.1000000000000005</v>
      </c>
      <c r="E31" s="18" t="s">
        <v>3</v>
      </c>
      <c r="F31" s="5"/>
      <c r="G31" s="43"/>
      <c r="H31" s="91"/>
      <c r="I31" s="17" t="s">
        <v>17</v>
      </c>
      <c r="J31" s="33">
        <f>J32+Parameters!$G$18</f>
        <v>2.1000000000000005</v>
      </c>
      <c r="K31" s="18" t="s">
        <v>3</v>
      </c>
      <c r="L31" s="5"/>
      <c r="M31" s="20"/>
    </row>
    <row r="32" spans="2:21" ht="18" x14ac:dyDescent="0.35">
      <c r="B32" s="19">
        <f>Parameters!C16</f>
        <v>800000</v>
      </c>
      <c r="C32" s="17" t="s">
        <v>18</v>
      </c>
      <c r="D32" s="33">
        <f>D33+Parameters!$C$18</f>
        <v>2.0000000000000004</v>
      </c>
      <c r="E32" s="18" t="s">
        <v>3</v>
      </c>
      <c r="F32" s="5"/>
      <c r="G32" s="43"/>
      <c r="H32" s="19">
        <f>Parameters!G16</f>
        <v>800000</v>
      </c>
      <c r="I32" s="17" t="s">
        <v>18</v>
      </c>
      <c r="J32" s="33">
        <f>J33+Parameters!$G$18</f>
        <v>2.0000000000000004</v>
      </c>
      <c r="K32" s="18" t="s">
        <v>3</v>
      </c>
      <c r="L32" s="5"/>
      <c r="M32" s="20"/>
    </row>
    <row r="33" spans="2:13" ht="18" x14ac:dyDescent="0.35">
      <c r="C33" s="17" t="s">
        <v>19</v>
      </c>
      <c r="D33" s="33">
        <f>D34+Parameters!$C$18</f>
        <v>1.9000000000000004</v>
      </c>
      <c r="E33" s="18" t="s">
        <v>3</v>
      </c>
      <c r="F33" s="5"/>
      <c r="G33" s="43"/>
      <c r="I33" s="17" t="s">
        <v>19</v>
      </c>
      <c r="J33" s="33">
        <f>J34+Parameters!$G$18</f>
        <v>1.9000000000000004</v>
      </c>
      <c r="K33" s="18" t="s">
        <v>3</v>
      </c>
      <c r="L33" s="5"/>
      <c r="M33" s="20"/>
    </row>
    <row r="34" spans="2:13" ht="18" x14ac:dyDescent="0.35">
      <c r="C34" s="17" t="s">
        <v>20</v>
      </c>
      <c r="D34" s="33">
        <f>D35+Parameters!$C$18</f>
        <v>1.8000000000000003</v>
      </c>
      <c r="E34" s="18" t="s">
        <v>3</v>
      </c>
      <c r="F34" s="5"/>
      <c r="G34" s="43"/>
      <c r="I34" s="17" t="s">
        <v>20</v>
      </c>
      <c r="J34" s="33">
        <f>J35+Parameters!$G$18</f>
        <v>1.8000000000000003</v>
      </c>
      <c r="K34" s="18" t="s">
        <v>3</v>
      </c>
      <c r="L34" s="5"/>
      <c r="M34" s="20"/>
    </row>
    <row r="35" spans="2:13" ht="18" x14ac:dyDescent="0.35">
      <c r="C35" s="17" t="s">
        <v>21</v>
      </c>
      <c r="D35" s="33">
        <f>D36+Parameters!$C$18</f>
        <v>1.7000000000000002</v>
      </c>
      <c r="E35" s="18" t="s">
        <v>3</v>
      </c>
      <c r="F35" s="5"/>
      <c r="G35" s="43"/>
      <c r="I35" s="17" t="s">
        <v>21</v>
      </c>
      <c r="J35" s="33">
        <f>J36+Parameters!$G$18</f>
        <v>1.7000000000000002</v>
      </c>
      <c r="K35" s="18" t="s">
        <v>3</v>
      </c>
      <c r="L35" s="5"/>
      <c r="M35" s="20"/>
    </row>
    <row r="36" spans="2:13" ht="18" x14ac:dyDescent="0.35">
      <c r="C36" s="17" t="s">
        <v>22</v>
      </c>
      <c r="D36" s="33">
        <f>D37+Parameters!$C$18</f>
        <v>1.6</v>
      </c>
      <c r="E36" s="18" t="s">
        <v>3</v>
      </c>
      <c r="F36" s="5"/>
      <c r="G36" s="43"/>
      <c r="I36" s="17" t="s">
        <v>22</v>
      </c>
      <c r="J36" s="33">
        <f>J37+Parameters!$G$18</f>
        <v>1.6</v>
      </c>
      <c r="K36" s="18" t="s">
        <v>3</v>
      </c>
      <c r="L36" s="5"/>
      <c r="M36" s="20"/>
    </row>
    <row r="37" spans="2:13" ht="18" x14ac:dyDescent="0.35">
      <c r="C37" s="17" t="s">
        <v>23</v>
      </c>
      <c r="D37" s="33">
        <f>Parameters!C17</f>
        <v>1.5</v>
      </c>
      <c r="E37" s="18" t="s">
        <v>3</v>
      </c>
      <c r="F37" s="5"/>
      <c r="G37" s="43"/>
      <c r="I37" s="17" t="s">
        <v>23</v>
      </c>
      <c r="J37" s="33">
        <f>Parameters!G17</f>
        <v>1.5</v>
      </c>
      <c r="K37" s="18" t="s">
        <v>3</v>
      </c>
      <c r="L37" s="5"/>
      <c r="M37" s="20"/>
    </row>
    <row r="38" spans="2:13" ht="6" customHeight="1" x14ac:dyDescent="0.25">
      <c r="F38" s="86"/>
      <c r="L38" s="86"/>
    </row>
    <row r="39" spans="2:13" ht="18" x14ac:dyDescent="0.35">
      <c r="B39" s="44" t="s">
        <v>44</v>
      </c>
      <c r="C39" s="17" t="s">
        <v>15</v>
      </c>
      <c r="D39" s="33">
        <f>D40+Parameters!$C$23</f>
        <v>4.25</v>
      </c>
      <c r="E39" s="18" t="s">
        <v>3</v>
      </c>
      <c r="F39" s="5"/>
      <c r="G39" s="20" t="s">
        <v>58</v>
      </c>
      <c r="H39" s="44" t="s">
        <v>44</v>
      </c>
      <c r="I39" s="17" t="s">
        <v>15</v>
      </c>
      <c r="J39" s="33">
        <f>J40+Parameters!$G$23</f>
        <v>4.2800000000000011</v>
      </c>
      <c r="K39" s="18" t="s">
        <v>3</v>
      </c>
      <c r="L39" s="5"/>
    </row>
    <row r="40" spans="2:13" ht="18" customHeight="1" x14ac:dyDescent="0.35">
      <c r="B40" s="91" t="s">
        <v>6</v>
      </c>
      <c r="C40" s="17" t="s">
        <v>16</v>
      </c>
      <c r="D40" s="33">
        <f>D41+Parameters!$C$23</f>
        <v>4.0999999999999996</v>
      </c>
      <c r="E40" s="18" t="s">
        <v>3</v>
      </c>
      <c r="F40" s="5"/>
      <c r="H40" s="91" t="s">
        <v>6</v>
      </c>
      <c r="I40" s="17" t="s">
        <v>16</v>
      </c>
      <c r="J40" s="33">
        <f>J41+Parameters!$G$23</f>
        <v>4.160000000000001</v>
      </c>
      <c r="K40" s="18" t="s">
        <v>3</v>
      </c>
      <c r="L40" s="5"/>
    </row>
    <row r="41" spans="2:13" ht="18" x14ac:dyDescent="0.35">
      <c r="B41" s="91"/>
      <c r="C41" s="17" t="s">
        <v>59</v>
      </c>
      <c r="D41" s="33">
        <f>D42+Parameters!$C$23</f>
        <v>3.9499999999999993</v>
      </c>
      <c r="E41" s="18" t="s">
        <v>3</v>
      </c>
      <c r="F41" s="5"/>
      <c r="H41" s="91"/>
      <c r="I41" s="17" t="s">
        <v>59</v>
      </c>
      <c r="J41" s="33">
        <f>J42+Parameters!$G$23</f>
        <v>4.0400000000000009</v>
      </c>
      <c r="K41" s="18" t="s">
        <v>3</v>
      </c>
      <c r="L41" s="5"/>
    </row>
    <row r="42" spans="2:13" ht="18" x14ac:dyDescent="0.35">
      <c r="B42" s="91"/>
      <c r="C42" s="17" t="s">
        <v>17</v>
      </c>
      <c r="D42" s="33">
        <f>D43+Parameters!$C$23</f>
        <v>3.7999999999999994</v>
      </c>
      <c r="E42" s="18" t="s">
        <v>3</v>
      </c>
      <c r="F42" s="5"/>
      <c r="H42" s="91"/>
      <c r="I42" s="17" t="s">
        <v>17</v>
      </c>
      <c r="J42" s="33">
        <f>J43+Parameters!$G$23</f>
        <v>3.9200000000000008</v>
      </c>
      <c r="K42" s="18" t="s">
        <v>3</v>
      </c>
      <c r="L42" s="5"/>
    </row>
    <row r="43" spans="2:13" ht="18" x14ac:dyDescent="0.35">
      <c r="B43" s="19">
        <f>Parameters!C21</f>
        <v>400000</v>
      </c>
      <c r="C43" s="17" t="s">
        <v>18</v>
      </c>
      <c r="D43" s="33">
        <f>D44+Parameters!$C$23</f>
        <v>3.6499999999999995</v>
      </c>
      <c r="E43" s="18" t="s">
        <v>3</v>
      </c>
      <c r="F43" s="5"/>
      <c r="H43" s="19">
        <f>Parameters!G21</f>
        <v>400000</v>
      </c>
      <c r="I43" s="17" t="s">
        <v>18</v>
      </c>
      <c r="J43" s="33">
        <f>J44+Parameters!$G$23</f>
        <v>3.8000000000000007</v>
      </c>
      <c r="K43" s="18" t="s">
        <v>3</v>
      </c>
      <c r="L43" s="5"/>
    </row>
    <row r="44" spans="2:13" ht="18" x14ac:dyDescent="0.35">
      <c r="C44" s="17" t="s">
        <v>19</v>
      </c>
      <c r="D44" s="33">
        <f>D45+Parameters!$C$23</f>
        <v>3.4999999999999996</v>
      </c>
      <c r="E44" s="18" t="s">
        <v>3</v>
      </c>
      <c r="F44" s="5"/>
      <c r="I44" s="17" t="s">
        <v>19</v>
      </c>
      <c r="J44" s="33">
        <f>J45+Parameters!$G$23</f>
        <v>3.6800000000000006</v>
      </c>
      <c r="K44" s="18" t="s">
        <v>3</v>
      </c>
      <c r="L44" s="5"/>
    </row>
    <row r="45" spans="2:13" ht="18" x14ac:dyDescent="0.35">
      <c r="C45" s="17" t="s">
        <v>20</v>
      </c>
      <c r="D45" s="33">
        <f>D46+Parameters!$C$23</f>
        <v>3.3499999999999996</v>
      </c>
      <c r="E45" s="18" t="s">
        <v>3</v>
      </c>
      <c r="F45" s="5"/>
      <c r="I45" s="17" t="s">
        <v>20</v>
      </c>
      <c r="J45" s="33">
        <f>J46+Parameters!$G$23</f>
        <v>3.5600000000000005</v>
      </c>
      <c r="K45" s="18" t="s">
        <v>3</v>
      </c>
      <c r="L45" s="5"/>
    </row>
    <row r="46" spans="2:13" ht="18" x14ac:dyDescent="0.35">
      <c r="C46" s="17" t="s">
        <v>21</v>
      </c>
      <c r="D46" s="33">
        <f>D47+Parameters!$C$23</f>
        <v>3.1999999999999997</v>
      </c>
      <c r="E46" s="18" t="s">
        <v>3</v>
      </c>
      <c r="F46" s="5"/>
      <c r="I46" s="17" t="s">
        <v>21</v>
      </c>
      <c r="J46" s="33">
        <f>J47+Parameters!$G$23</f>
        <v>3.4400000000000004</v>
      </c>
      <c r="K46" s="18" t="s">
        <v>3</v>
      </c>
      <c r="L46" s="5"/>
    </row>
    <row r="47" spans="2:13" ht="18" x14ac:dyDescent="0.35">
      <c r="C47" s="17" t="s">
        <v>22</v>
      </c>
      <c r="D47" s="33">
        <f>D48+Parameters!$C$23</f>
        <v>3.05</v>
      </c>
      <c r="E47" s="18" t="s">
        <v>3</v>
      </c>
      <c r="F47" s="5"/>
      <c r="I47" s="17" t="s">
        <v>22</v>
      </c>
      <c r="J47" s="33">
        <f>J48+Parameters!$G$23</f>
        <v>3.3200000000000003</v>
      </c>
      <c r="K47" s="18" t="s">
        <v>3</v>
      </c>
      <c r="L47" s="5"/>
    </row>
    <row r="48" spans="2:13" ht="18" x14ac:dyDescent="0.35">
      <c r="C48" s="17" t="s">
        <v>23</v>
      </c>
      <c r="D48" s="33">
        <f>Parameters!C22</f>
        <v>2.9</v>
      </c>
      <c r="E48" s="18" t="s">
        <v>3</v>
      </c>
      <c r="F48" s="5"/>
      <c r="I48" s="17" t="s">
        <v>23</v>
      </c>
      <c r="J48" s="33">
        <f>Parameters!G22</f>
        <v>3.2</v>
      </c>
      <c r="K48" s="18" t="s">
        <v>3</v>
      </c>
      <c r="L48" s="5"/>
    </row>
  </sheetData>
  <sheetProtection formatCells="0" formatColumns="0" selectLockedCells="1" autoFilter="0" pivotTables="0" selectUnlockedCells="1"/>
  <mergeCells count="10">
    <mergeCell ref="I3:L3"/>
    <mergeCell ref="B7:B9"/>
    <mergeCell ref="B18:B20"/>
    <mergeCell ref="H18:H20"/>
    <mergeCell ref="H7:H9"/>
    <mergeCell ref="B40:B42"/>
    <mergeCell ref="H40:H42"/>
    <mergeCell ref="H29:H31"/>
    <mergeCell ref="B29:B31"/>
    <mergeCell ref="C3:F3"/>
  </mergeCells>
  <phoneticPr fontId="2" type="noConversion"/>
  <dataValidations count="1">
    <dataValidation type="list" allowBlank="1" showInputMessage="1" showErrorMessage="1" sqref="P18:P25">
      <formula1>$C$6:$C$15</formula1>
    </dataValidation>
  </dataValidations>
  <pageMargins left="0.7" right="0.7" top="0.75" bottom="0.75" header="0.3" footer="0.3"/>
  <pageSetup paperSize="9" orientation="portrait" horizontalDpi="300" verticalDpi="0" copies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8"/>
  <sheetViews>
    <sheetView workbookViewId="0"/>
  </sheetViews>
  <sheetFormatPr defaultColWidth="9.140625" defaultRowHeight="15" x14ac:dyDescent="0.25"/>
  <cols>
    <col min="1" max="1" width="2.5703125" customWidth="1"/>
    <col min="2" max="2" width="10.7109375" customWidth="1"/>
    <col min="3" max="3" width="3.140625" style="2" bestFit="1" customWidth="1"/>
    <col min="4" max="4" width="5.7109375" style="2" customWidth="1"/>
    <col min="5" max="5" width="2.7109375" style="2" customWidth="1"/>
    <col min="6" max="6" width="13.7109375" customWidth="1"/>
    <col min="7" max="7" width="9.5703125" style="20" customWidth="1"/>
    <col min="8" max="8" width="10.7109375" customWidth="1"/>
    <col min="9" max="9" width="3.140625" style="2" bestFit="1" customWidth="1"/>
    <col min="10" max="10" width="5.7109375" style="2" customWidth="1"/>
    <col min="11" max="11" width="2.7109375" style="2" customWidth="1"/>
    <col min="12" max="12" width="13.7109375" customWidth="1"/>
    <col min="14" max="14" width="21.42578125" customWidth="1"/>
    <col min="15" max="15" width="9.28515625" bestFit="1" customWidth="1"/>
    <col min="17" max="17" width="13.42578125" bestFit="1" customWidth="1"/>
    <col min="21" max="21" width="11.42578125" bestFit="1" customWidth="1"/>
    <col min="24" max="24" width="13" customWidth="1"/>
  </cols>
  <sheetData>
    <row r="1" spans="2:24" ht="15.75" x14ac:dyDescent="0.25">
      <c r="B1" s="6" t="s">
        <v>27</v>
      </c>
    </row>
    <row r="2" spans="2:24" ht="6" customHeight="1" x14ac:dyDescent="0.25"/>
    <row r="3" spans="2:24" x14ac:dyDescent="0.25">
      <c r="C3" s="92" t="s">
        <v>5</v>
      </c>
      <c r="D3" s="92"/>
      <c r="E3" s="92"/>
      <c r="F3" s="92"/>
      <c r="G3" s="42"/>
      <c r="H3" s="4"/>
      <c r="I3" s="92" t="s">
        <v>29</v>
      </c>
      <c r="J3" s="92"/>
      <c r="K3" s="92"/>
      <c r="L3" s="92"/>
      <c r="N3" s="41" t="s">
        <v>37</v>
      </c>
    </row>
    <row r="4" spans="2:24" ht="6" customHeight="1" x14ac:dyDescent="0.25"/>
    <row r="5" spans="2:24" x14ac:dyDescent="0.25">
      <c r="F5" s="2" t="s">
        <v>4</v>
      </c>
      <c r="G5" s="40"/>
      <c r="L5" s="2" t="s">
        <v>4</v>
      </c>
    </row>
    <row r="6" spans="2:24" ht="18" x14ac:dyDescent="0.35">
      <c r="B6" s="31" t="s">
        <v>34</v>
      </c>
      <c r="C6" s="17" t="s">
        <v>15</v>
      </c>
      <c r="D6" s="33">
        <f>D7+Parameters!$C$8</f>
        <v>4.1899999999999995</v>
      </c>
      <c r="E6" s="18" t="s">
        <v>3</v>
      </c>
      <c r="F6" s="5"/>
      <c r="G6" s="43" t="s">
        <v>55</v>
      </c>
      <c r="H6" s="31" t="s">
        <v>34</v>
      </c>
      <c r="I6" s="17" t="s">
        <v>15</v>
      </c>
      <c r="J6" s="33">
        <f>J7+Parameters!$G$8</f>
        <v>8.8999999999999968</v>
      </c>
      <c r="K6" s="18" t="s">
        <v>3</v>
      </c>
      <c r="L6" s="5"/>
      <c r="N6" s="72" t="s">
        <v>49</v>
      </c>
      <c r="O6" s="73"/>
      <c r="P6" s="73"/>
      <c r="Q6" s="73"/>
      <c r="R6" s="73"/>
      <c r="S6" s="73"/>
      <c r="T6" s="73"/>
      <c r="U6" s="73"/>
      <c r="V6" s="73"/>
      <c r="W6" s="73"/>
      <c r="X6" s="74"/>
    </row>
    <row r="7" spans="2:24" ht="18" customHeight="1" x14ac:dyDescent="0.35">
      <c r="B7" s="91" t="s">
        <v>6</v>
      </c>
      <c r="C7" s="17" t="s">
        <v>16</v>
      </c>
      <c r="D7" s="33">
        <f>D8+Parameters!$C$8</f>
        <v>4.0799999999999992</v>
      </c>
      <c r="E7" s="18" t="s">
        <v>3</v>
      </c>
      <c r="F7" s="5"/>
      <c r="G7" s="43"/>
      <c r="H7" s="91" t="s">
        <v>6</v>
      </c>
      <c r="I7" s="17" t="s">
        <v>16</v>
      </c>
      <c r="J7" s="33">
        <f>J8+Parameters!$G$8</f>
        <v>8.2999999999999972</v>
      </c>
      <c r="K7" s="18" t="s">
        <v>3</v>
      </c>
      <c r="L7" s="5"/>
      <c r="N7" s="75" t="s">
        <v>97</v>
      </c>
      <c r="O7" s="76"/>
      <c r="P7" s="76"/>
      <c r="Q7" s="76"/>
      <c r="R7" s="76"/>
      <c r="S7" s="76"/>
      <c r="T7" s="76"/>
      <c r="U7" s="76"/>
      <c r="V7" s="76"/>
      <c r="W7" s="76"/>
      <c r="X7" s="77"/>
    </row>
    <row r="8" spans="2:24" ht="18" x14ac:dyDescent="0.35">
      <c r="B8" s="91"/>
      <c r="C8" s="17" t="s">
        <v>59</v>
      </c>
      <c r="D8" s="33">
        <f>D9+Parameters!$C$8</f>
        <v>3.9699999999999993</v>
      </c>
      <c r="E8" s="18" t="s">
        <v>3</v>
      </c>
      <c r="F8" s="5"/>
      <c r="G8" s="43"/>
      <c r="H8" s="91"/>
      <c r="I8" s="17" t="s">
        <v>59</v>
      </c>
      <c r="J8" s="33">
        <f>J9+Parameters!$G$8</f>
        <v>7.6999999999999975</v>
      </c>
      <c r="K8" s="18" t="s">
        <v>3</v>
      </c>
      <c r="L8" s="5"/>
      <c r="N8" s="75" t="s">
        <v>96</v>
      </c>
      <c r="O8" s="76"/>
      <c r="P8" s="76"/>
      <c r="Q8" s="76"/>
      <c r="R8" s="76"/>
      <c r="S8" s="76"/>
      <c r="T8" s="76"/>
      <c r="U8" s="76"/>
      <c r="V8" s="76"/>
      <c r="W8" s="76"/>
      <c r="X8" s="77"/>
    </row>
    <row r="9" spans="2:24" ht="18" x14ac:dyDescent="0.35">
      <c r="B9" s="91"/>
      <c r="C9" s="17" t="s">
        <v>17</v>
      </c>
      <c r="D9" s="33">
        <f>D10+Parameters!$C$8</f>
        <v>3.8599999999999994</v>
      </c>
      <c r="E9" s="18" t="s">
        <v>3</v>
      </c>
      <c r="F9" s="5"/>
      <c r="G9" s="43"/>
      <c r="H9" s="91"/>
      <c r="I9" s="17" t="s">
        <v>17</v>
      </c>
      <c r="J9" s="33">
        <f>J10+Parameters!$G$8</f>
        <v>7.0999999999999979</v>
      </c>
      <c r="K9" s="18" t="s">
        <v>3</v>
      </c>
      <c r="L9" s="5"/>
      <c r="N9" s="75" t="s">
        <v>82</v>
      </c>
      <c r="O9" s="76"/>
      <c r="P9" s="76"/>
      <c r="Q9" s="76"/>
      <c r="R9" s="76"/>
      <c r="S9" s="76"/>
      <c r="T9" s="76"/>
      <c r="U9" s="76"/>
      <c r="V9" s="76"/>
      <c r="W9" s="76"/>
      <c r="X9" s="77"/>
    </row>
    <row r="10" spans="2:24" ht="18" x14ac:dyDescent="0.35">
      <c r="B10" s="14">
        <f>Parameters!C6</f>
        <v>600000</v>
      </c>
      <c r="C10" s="17" t="s">
        <v>18</v>
      </c>
      <c r="D10" s="33">
        <f>D11+Parameters!$C$8</f>
        <v>3.7499999999999996</v>
      </c>
      <c r="E10" s="18" t="s">
        <v>3</v>
      </c>
      <c r="F10" s="5"/>
      <c r="G10" s="43"/>
      <c r="H10" s="19">
        <f>Parameters!G6</f>
        <v>300000</v>
      </c>
      <c r="I10" s="17" t="s">
        <v>18</v>
      </c>
      <c r="J10" s="33">
        <f>J11+Parameters!$G$8</f>
        <v>6.4999999999999982</v>
      </c>
      <c r="K10" s="18" t="s">
        <v>3</v>
      </c>
      <c r="L10" s="5"/>
      <c r="N10" s="78" t="s">
        <v>101</v>
      </c>
      <c r="O10" s="80"/>
      <c r="P10" s="80"/>
      <c r="Q10" s="80"/>
      <c r="R10" s="80"/>
      <c r="S10" s="80"/>
      <c r="T10" s="80"/>
      <c r="U10" s="80"/>
      <c r="V10" s="80"/>
      <c r="W10" s="80"/>
      <c r="X10" s="81"/>
    </row>
    <row r="11" spans="2:24" ht="18" x14ac:dyDescent="0.35">
      <c r="C11" s="17" t="s">
        <v>19</v>
      </c>
      <c r="D11" s="33">
        <f>D12+Parameters!$C$8</f>
        <v>3.6399999999999997</v>
      </c>
      <c r="E11" s="18" t="s">
        <v>3</v>
      </c>
      <c r="F11" s="5"/>
      <c r="G11" s="43"/>
      <c r="I11" s="17" t="s">
        <v>19</v>
      </c>
      <c r="J11" s="33">
        <f>J12+Parameters!$G$8</f>
        <v>5.8999999999999986</v>
      </c>
      <c r="K11" s="18" t="s">
        <v>3</v>
      </c>
      <c r="L11" s="5"/>
    </row>
    <row r="12" spans="2:24" ht="18" x14ac:dyDescent="0.35">
      <c r="C12" s="17" t="s">
        <v>20</v>
      </c>
      <c r="D12" s="33">
        <f>D13+Parameters!$C$8</f>
        <v>3.53</v>
      </c>
      <c r="E12" s="18" t="s">
        <v>3</v>
      </c>
      <c r="F12" s="5"/>
      <c r="G12" s="43"/>
      <c r="I12" s="17" t="s">
        <v>20</v>
      </c>
      <c r="J12" s="33">
        <f>J13+Parameters!$G$8</f>
        <v>5.2999999999999989</v>
      </c>
      <c r="K12" s="18" t="s">
        <v>3</v>
      </c>
      <c r="L12" s="5"/>
    </row>
    <row r="13" spans="2:24" ht="18" x14ac:dyDescent="0.35">
      <c r="C13" s="17" t="s">
        <v>21</v>
      </c>
      <c r="D13" s="33">
        <f>D14+Parameters!$C$8</f>
        <v>3.42</v>
      </c>
      <c r="E13" s="18" t="s">
        <v>3</v>
      </c>
      <c r="F13" s="5"/>
      <c r="G13" s="43"/>
      <c r="I13" s="17" t="s">
        <v>21</v>
      </c>
      <c r="J13" s="33">
        <f>J14+Parameters!$G$8</f>
        <v>4.6999999999999993</v>
      </c>
      <c r="K13" s="18" t="s">
        <v>3</v>
      </c>
      <c r="L13" s="5"/>
    </row>
    <row r="14" spans="2:24" ht="18" x14ac:dyDescent="0.35">
      <c r="C14" s="17" t="s">
        <v>22</v>
      </c>
      <c r="D14" s="33">
        <f>D15+Parameters!$C$8</f>
        <v>3.31</v>
      </c>
      <c r="E14" s="18" t="s">
        <v>3</v>
      </c>
      <c r="F14" s="5"/>
      <c r="G14" s="43"/>
      <c r="I14" s="17" t="s">
        <v>22</v>
      </c>
      <c r="J14" s="33">
        <f>J15+Parameters!$G$8</f>
        <v>4.0999999999999996</v>
      </c>
      <c r="K14" s="18" t="s">
        <v>3</v>
      </c>
      <c r="L14" s="5"/>
      <c r="N14" s="60" t="s">
        <v>71</v>
      </c>
    </row>
    <row r="15" spans="2:24" ht="18" x14ac:dyDescent="0.35">
      <c r="C15" s="17" t="s">
        <v>23</v>
      </c>
      <c r="D15" s="33">
        <f>Parameters!C7</f>
        <v>3.2</v>
      </c>
      <c r="E15" s="18" t="s">
        <v>3</v>
      </c>
      <c r="F15" s="5"/>
      <c r="G15" s="43"/>
      <c r="I15" s="17" t="s">
        <v>23</v>
      </c>
      <c r="J15" s="33">
        <f>Parameters!G7</f>
        <v>3.5</v>
      </c>
      <c r="K15" s="18" t="s">
        <v>3</v>
      </c>
      <c r="L15" s="5"/>
      <c r="P15" s="5" t="s">
        <v>70</v>
      </c>
      <c r="Q15" s="5" t="s">
        <v>70</v>
      </c>
      <c r="T15" t="s">
        <v>69</v>
      </c>
    </row>
    <row r="16" spans="2:24" ht="6" customHeight="1" thickBot="1" x14ac:dyDescent="0.3">
      <c r="F16" s="1"/>
      <c r="G16" s="43"/>
      <c r="P16" s="68"/>
      <c r="Q16" s="68"/>
    </row>
    <row r="17" spans="2:21" ht="18" customHeight="1" thickBot="1" x14ac:dyDescent="0.4">
      <c r="B17" s="31" t="s">
        <v>35</v>
      </c>
      <c r="C17" s="17" t="s">
        <v>15</v>
      </c>
      <c r="D17" s="33">
        <f>D18+Parameters!$C$13</f>
        <v>2.4000000000000008</v>
      </c>
      <c r="E17" s="18" t="s">
        <v>3</v>
      </c>
      <c r="F17" s="5"/>
      <c r="G17" s="43" t="s">
        <v>56</v>
      </c>
      <c r="H17" s="31" t="s">
        <v>35</v>
      </c>
      <c r="I17" s="17" t="s">
        <v>15</v>
      </c>
      <c r="J17" s="33">
        <f>J18+Parameters!$G$13</f>
        <v>2.5099999999999993</v>
      </c>
      <c r="K17" s="18" t="s">
        <v>3</v>
      </c>
      <c r="L17" s="5"/>
      <c r="N17" s="57" t="s">
        <v>61</v>
      </c>
      <c r="O17" s="58" t="s">
        <v>62</v>
      </c>
      <c r="P17" s="69" t="s">
        <v>63</v>
      </c>
      <c r="Q17" s="69" t="s">
        <v>67</v>
      </c>
      <c r="R17" s="58" t="s">
        <v>64</v>
      </c>
      <c r="S17" s="58" t="s">
        <v>65</v>
      </c>
      <c r="T17" s="58" t="s">
        <v>68</v>
      </c>
      <c r="U17" s="59" t="s">
        <v>66</v>
      </c>
    </row>
    <row r="18" spans="2:21" ht="18" customHeight="1" x14ac:dyDescent="0.35">
      <c r="B18" s="91" t="s">
        <v>6</v>
      </c>
      <c r="C18" s="17" t="s">
        <v>16</v>
      </c>
      <c r="D18" s="33">
        <f>D19+Parameters!$C$13</f>
        <v>2.3000000000000007</v>
      </c>
      <c r="E18" s="18" t="s">
        <v>3</v>
      </c>
      <c r="F18" s="5"/>
      <c r="G18" s="43"/>
      <c r="H18" s="91" t="s">
        <v>6</v>
      </c>
      <c r="I18" s="17" t="s">
        <v>16</v>
      </c>
      <c r="J18" s="33">
        <f>J19+Parameters!$G$13</f>
        <v>2.4199999999999995</v>
      </c>
      <c r="K18" s="18" t="s">
        <v>3</v>
      </c>
      <c r="L18" s="5"/>
      <c r="N18" s="49" t="s">
        <v>5</v>
      </c>
      <c r="O18" s="50" t="s">
        <v>34</v>
      </c>
      <c r="P18" s="70" t="s">
        <v>89</v>
      </c>
      <c r="Q18" s="70"/>
      <c r="R18" s="50">
        <f>VLOOKUP($P18,$C$6:$F$15,2,FALSE)</f>
        <v>3.2</v>
      </c>
      <c r="S18" s="50">
        <f>VLOOKUP($P18,$C$6:$F$15,4,FALSE)</f>
        <v>0</v>
      </c>
      <c r="T18" s="65">
        <f>IF(Q18&gt;$B$10,S18*$B$10/Q18,S18)</f>
        <v>0</v>
      </c>
      <c r="U18" s="51">
        <f>T18*R18</f>
        <v>0</v>
      </c>
    </row>
    <row r="19" spans="2:21" ht="18" x14ac:dyDescent="0.35">
      <c r="B19" s="91"/>
      <c r="C19" s="17" t="s">
        <v>59</v>
      </c>
      <c r="D19" s="33">
        <f>D20+Parameters!$C$13</f>
        <v>2.2000000000000006</v>
      </c>
      <c r="E19" s="18" t="s">
        <v>3</v>
      </c>
      <c r="F19" s="5"/>
      <c r="G19" s="43"/>
      <c r="H19" s="91"/>
      <c r="I19" s="17" t="s">
        <v>59</v>
      </c>
      <c r="J19" s="33">
        <f>J20+Parameters!$G$13</f>
        <v>2.3299999999999996</v>
      </c>
      <c r="K19" s="18" t="s">
        <v>3</v>
      </c>
      <c r="L19" s="5"/>
      <c r="N19" s="52" t="s">
        <v>5</v>
      </c>
      <c r="O19" s="48" t="s">
        <v>35</v>
      </c>
      <c r="P19" s="5" t="s">
        <v>89</v>
      </c>
      <c r="Q19" s="5"/>
      <c r="R19" s="48">
        <f>VLOOKUP($P19,$C$17:$F$26,2,FALSE)</f>
        <v>1.5</v>
      </c>
      <c r="S19" s="48">
        <f>VLOOKUP($P19,$C$17:$F$26,4,FALSE)</f>
        <v>0</v>
      </c>
      <c r="T19" s="66">
        <f>IF(Q19&gt;$B$21,S19*$B$21/Q19,S19)</f>
        <v>0</v>
      </c>
      <c r="U19" s="53">
        <f t="shared" ref="U19:U25" si="0">T19*R19</f>
        <v>0</v>
      </c>
    </row>
    <row r="20" spans="2:21" ht="18" x14ac:dyDescent="0.35">
      <c r="B20" s="91"/>
      <c r="C20" s="17" t="s">
        <v>17</v>
      </c>
      <c r="D20" s="33">
        <f>D21+Parameters!$C$13</f>
        <v>2.1000000000000005</v>
      </c>
      <c r="E20" s="18" t="s">
        <v>3</v>
      </c>
      <c r="F20" s="5"/>
      <c r="G20" s="43"/>
      <c r="H20" s="91"/>
      <c r="I20" s="17" t="s">
        <v>17</v>
      </c>
      <c r="J20" s="33">
        <f>J21+Parameters!$G$13</f>
        <v>2.2399999999999998</v>
      </c>
      <c r="K20" s="18" t="s">
        <v>3</v>
      </c>
      <c r="L20" s="5"/>
      <c r="N20" s="52" t="s">
        <v>5</v>
      </c>
      <c r="O20" s="48" t="s">
        <v>36</v>
      </c>
      <c r="P20" s="5" t="s">
        <v>89</v>
      </c>
      <c r="Q20" s="5"/>
      <c r="R20" s="48">
        <f>VLOOKUP($P20,$C$28:$F$37,2,FALSE)</f>
        <v>1.5</v>
      </c>
      <c r="S20" s="48">
        <f>VLOOKUP($P20,$C$28:$F$37,4,FALSE)</f>
        <v>0</v>
      </c>
      <c r="T20" s="66">
        <f>IF(Q20&gt;$B$32,S20*$B$32/Q20,S20)</f>
        <v>0</v>
      </c>
      <c r="U20" s="53">
        <f t="shared" si="0"/>
        <v>0</v>
      </c>
    </row>
    <row r="21" spans="2:21" ht="18.75" thickBot="1" x14ac:dyDescent="0.4">
      <c r="B21" s="19">
        <f>Parameters!C11</f>
        <v>800000</v>
      </c>
      <c r="C21" s="17" t="s">
        <v>18</v>
      </c>
      <c r="D21" s="33">
        <f>D22+Parameters!$C$13</f>
        <v>2.0000000000000004</v>
      </c>
      <c r="E21" s="18" t="s">
        <v>3</v>
      </c>
      <c r="F21" s="5"/>
      <c r="G21" s="43"/>
      <c r="H21" s="19">
        <f>Parameters!G11</f>
        <v>1100000</v>
      </c>
      <c r="I21" s="17" t="s">
        <v>18</v>
      </c>
      <c r="J21" s="33">
        <f>J22+Parameters!$G$13</f>
        <v>2.15</v>
      </c>
      <c r="K21" s="18" t="s">
        <v>3</v>
      </c>
      <c r="L21" s="5"/>
      <c r="N21" s="54" t="s">
        <v>5</v>
      </c>
      <c r="O21" s="55" t="s">
        <v>44</v>
      </c>
      <c r="P21" s="71" t="s">
        <v>89</v>
      </c>
      <c r="Q21" s="71"/>
      <c r="R21" s="55">
        <f>VLOOKUP($P21,$C$39:$F$48,2,FALSE)</f>
        <v>2.9</v>
      </c>
      <c r="S21" s="55">
        <f>VLOOKUP($P21,$C$39:$F$48,4,FALSE)</f>
        <v>0</v>
      </c>
      <c r="T21" s="67">
        <f>IF(Q21&gt;$B$43,S21*$B$43/Q21,S21)</f>
        <v>0</v>
      </c>
      <c r="U21" s="56">
        <f t="shared" si="0"/>
        <v>0</v>
      </c>
    </row>
    <row r="22" spans="2:21" ht="18" x14ac:dyDescent="0.35">
      <c r="C22" s="17" t="s">
        <v>19</v>
      </c>
      <c r="D22" s="33">
        <f>D23+Parameters!$C$13</f>
        <v>1.9000000000000004</v>
      </c>
      <c r="E22" s="18" t="s">
        <v>3</v>
      </c>
      <c r="F22" s="5"/>
      <c r="G22" s="43"/>
      <c r="I22" s="17" t="s">
        <v>19</v>
      </c>
      <c r="J22" s="33">
        <f>J23+Parameters!$G$13</f>
        <v>2.06</v>
      </c>
      <c r="K22" s="18" t="s">
        <v>3</v>
      </c>
      <c r="L22" s="5"/>
      <c r="N22" s="49" t="s">
        <v>29</v>
      </c>
      <c r="O22" s="50" t="s">
        <v>34</v>
      </c>
      <c r="P22" s="70" t="s">
        <v>89</v>
      </c>
      <c r="Q22" s="70"/>
      <c r="R22" s="50">
        <f>VLOOKUP($P22,$I$6:$L$15,2,FALSE)</f>
        <v>3.5</v>
      </c>
      <c r="S22" s="50">
        <f>VLOOKUP($P22,$I$6:$L$15,4,FALSE)</f>
        <v>0</v>
      </c>
      <c r="T22" s="65">
        <f>IF(Q22&gt;$H$10,S22*$H$10/Q22,S22)</f>
        <v>0</v>
      </c>
      <c r="U22" s="51">
        <f t="shared" si="0"/>
        <v>0</v>
      </c>
    </row>
    <row r="23" spans="2:21" ht="18" x14ac:dyDescent="0.35">
      <c r="C23" s="17" t="s">
        <v>20</v>
      </c>
      <c r="D23" s="33">
        <f>D24+Parameters!$C$13</f>
        <v>1.8000000000000003</v>
      </c>
      <c r="E23" s="18" t="s">
        <v>3</v>
      </c>
      <c r="F23" s="5"/>
      <c r="G23" s="43"/>
      <c r="I23" s="17" t="s">
        <v>20</v>
      </c>
      <c r="J23" s="33">
        <f>J24+Parameters!$G$13</f>
        <v>1.9700000000000002</v>
      </c>
      <c r="K23" s="18" t="s">
        <v>3</v>
      </c>
      <c r="L23" s="5"/>
      <c r="N23" s="52" t="s">
        <v>29</v>
      </c>
      <c r="O23" s="48" t="s">
        <v>35</v>
      </c>
      <c r="P23" s="5" t="s">
        <v>89</v>
      </c>
      <c r="Q23" s="5"/>
      <c r="R23" s="48">
        <f>VLOOKUP($P23,$I$17:$L$26,2,FALSE)</f>
        <v>1.7</v>
      </c>
      <c r="S23" s="48">
        <f>VLOOKUP($P23,$I$17:$L$26,4,FALSE)</f>
        <v>0</v>
      </c>
      <c r="T23" s="66">
        <f>IF(Q23&gt;$H$21,S23*$H$21/Q23,S23)</f>
        <v>0</v>
      </c>
      <c r="U23" s="53">
        <f t="shared" si="0"/>
        <v>0</v>
      </c>
    </row>
    <row r="24" spans="2:21" ht="18" x14ac:dyDescent="0.35">
      <c r="C24" s="17" t="s">
        <v>21</v>
      </c>
      <c r="D24" s="33">
        <f>D25+Parameters!$C$13</f>
        <v>1.7000000000000002</v>
      </c>
      <c r="E24" s="18" t="s">
        <v>3</v>
      </c>
      <c r="F24" s="5"/>
      <c r="G24" s="43"/>
      <c r="I24" s="17" t="s">
        <v>21</v>
      </c>
      <c r="J24" s="33">
        <f>J25+Parameters!$G$13</f>
        <v>1.8800000000000001</v>
      </c>
      <c r="K24" s="18" t="s">
        <v>3</v>
      </c>
      <c r="L24" s="5"/>
      <c r="N24" s="52" t="s">
        <v>29</v>
      </c>
      <c r="O24" s="48" t="s">
        <v>36</v>
      </c>
      <c r="P24" s="5" t="s">
        <v>89</v>
      </c>
      <c r="Q24" s="5"/>
      <c r="R24" s="48">
        <f>VLOOKUP($P24,$I$28:$L$37,2,FALSE)</f>
        <v>1.5</v>
      </c>
      <c r="S24" s="48">
        <f>VLOOKUP($P24,$I$28:$L$37,4,FALSE)</f>
        <v>0</v>
      </c>
      <c r="T24" s="66">
        <f>IF(Q24&gt;$H$32,S24*$H$32/Q24,S24)</f>
        <v>0</v>
      </c>
      <c r="U24" s="53">
        <f t="shared" si="0"/>
        <v>0</v>
      </c>
    </row>
    <row r="25" spans="2:21" ht="18.75" thickBot="1" x14ac:dyDescent="0.4">
      <c r="C25" s="17" t="s">
        <v>22</v>
      </c>
      <c r="D25" s="33">
        <f>D26+Parameters!$C$13</f>
        <v>1.6</v>
      </c>
      <c r="E25" s="18" t="s">
        <v>3</v>
      </c>
      <c r="F25" s="5"/>
      <c r="G25" s="43"/>
      <c r="I25" s="17" t="s">
        <v>22</v>
      </c>
      <c r="J25" s="33">
        <f>J26+Parameters!$G$13</f>
        <v>1.79</v>
      </c>
      <c r="K25" s="18" t="s">
        <v>3</v>
      </c>
      <c r="L25" s="5"/>
      <c r="N25" s="54" t="s">
        <v>29</v>
      </c>
      <c r="O25" s="55" t="s">
        <v>44</v>
      </c>
      <c r="P25" s="71" t="s">
        <v>89</v>
      </c>
      <c r="Q25" s="71"/>
      <c r="R25" s="55">
        <f>VLOOKUP($P25,$I$39:$L$48,2,FALSE)</f>
        <v>3.2</v>
      </c>
      <c r="S25" s="55">
        <f>VLOOKUP($P25,$I$39:$L$48,4,FALSE)</f>
        <v>0</v>
      </c>
      <c r="T25" s="67">
        <f>IF(Q25&gt;$H$43,S25*$H$43/Q25,S25)</f>
        <v>0</v>
      </c>
      <c r="U25" s="56">
        <f t="shared" si="0"/>
        <v>0</v>
      </c>
    </row>
    <row r="26" spans="2:21" ht="18" x14ac:dyDescent="0.35">
      <c r="C26" s="17" t="s">
        <v>23</v>
      </c>
      <c r="D26" s="33">
        <f>Parameters!C12</f>
        <v>1.5</v>
      </c>
      <c r="E26" s="18" t="s">
        <v>3</v>
      </c>
      <c r="F26" s="5"/>
      <c r="G26" s="43"/>
      <c r="I26" s="17" t="s">
        <v>23</v>
      </c>
      <c r="J26" s="33">
        <f>Parameters!G12</f>
        <v>1.7</v>
      </c>
      <c r="K26" s="18" t="s">
        <v>3</v>
      </c>
      <c r="L26" s="5"/>
      <c r="T26" s="47" t="s">
        <v>14</v>
      </c>
      <c r="U26" s="46">
        <f>SUM(U18:U25)</f>
        <v>0</v>
      </c>
    </row>
    <row r="27" spans="2:21" ht="6" customHeight="1" x14ac:dyDescent="0.25"/>
    <row r="28" spans="2:21" ht="18" x14ac:dyDescent="0.35">
      <c r="B28" s="31" t="s">
        <v>36</v>
      </c>
      <c r="C28" s="17" t="s">
        <v>15</v>
      </c>
      <c r="D28" s="33">
        <f>D29+Parameters!$C$18</f>
        <v>2.4000000000000008</v>
      </c>
      <c r="E28" s="18" t="s">
        <v>3</v>
      </c>
      <c r="F28" s="5"/>
      <c r="G28" s="43" t="s">
        <v>57</v>
      </c>
      <c r="H28" s="31" t="s">
        <v>36</v>
      </c>
      <c r="I28" s="17" t="s">
        <v>15</v>
      </c>
      <c r="J28" s="33">
        <f>J29+Parameters!$G$18</f>
        <v>2.4000000000000008</v>
      </c>
      <c r="K28" s="18" t="s">
        <v>3</v>
      </c>
      <c r="L28" s="5"/>
    </row>
    <row r="29" spans="2:21" ht="18" customHeight="1" x14ac:dyDescent="0.35">
      <c r="B29" s="91" t="s">
        <v>6</v>
      </c>
      <c r="C29" s="17" t="s">
        <v>16</v>
      </c>
      <c r="D29" s="33">
        <f>D30+Parameters!$C$18</f>
        <v>2.3000000000000007</v>
      </c>
      <c r="E29" s="18" t="s">
        <v>3</v>
      </c>
      <c r="F29" s="5"/>
      <c r="G29" s="43"/>
      <c r="H29" s="91" t="s">
        <v>6</v>
      </c>
      <c r="I29" s="17" t="s">
        <v>16</v>
      </c>
      <c r="J29" s="33">
        <f>J30+Parameters!$G$18</f>
        <v>2.3000000000000007</v>
      </c>
      <c r="K29" s="18" t="s">
        <v>3</v>
      </c>
      <c r="L29" s="5"/>
    </row>
    <row r="30" spans="2:21" ht="18" x14ac:dyDescent="0.35">
      <c r="B30" s="91"/>
      <c r="C30" s="17" t="s">
        <v>59</v>
      </c>
      <c r="D30" s="33">
        <f>D31+Parameters!$C$18</f>
        <v>2.2000000000000006</v>
      </c>
      <c r="E30" s="18" t="s">
        <v>3</v>
      </c>
      <c r="F30" s="5"/>
      <c r="G30" s="43"/>
      <c r="H30" s="91"/>
      <c r="I30" s="17" t="s">
        <v>59</v>
      </c>
      <c r="J30" s="33">
        <f>J31+Parameters!$G$18</f>
        <v>2.2000000000000006</v>
      </c>
      <c r="K30" s="18" t="s">
        <v>3</v>
      </c>
      <c r="L30" s="5"/>
    </row>
    <row r="31" spans="2:21" ht="18" x14ac:dyDescent="0.35">
      <c r="B31" s="91"/>
      <c r="C31" s="17" t="s">
        <v>17</v>
      </c>
      <c r="D31" s="33">
        <f>D32+Parameters!$C$18</f>
        <v>2.1000000000000005</v>
      </c>
      <c r="E31" s="18" t="s">
        <v>3</v>
      </c>
      <c r="F31" s="5"/>
      <c r="G31" s="43"/>
      <c r="H31" s="91"/>
      <c r="I31" s="17" t="s">
        <v>17</v>
      </c>
      <c r="J31" s="33">
        <f>J32+Parameters!$G$18</f>
        <v>2.1000000000000005</v>
      </c>
      <c r="K31" s="18" t="s">
        <v>3</v>
      </c>
      <c r="L31" s="5"/>
    </row>
    <row r="32" spans="2:21" ht="18" x14ac:dyDescent="0.35">
      <c r="B32" s="19">
        <f>Parameters!C16</f>
        <v>800000</v>
      </c>
      <c r="C32" s="17" t="s">
        <v>18</v>
      </c>
      <c r="D32" s="33">
        <f>D33+Parameters!$C$18</f>
        <v>2.0000000000000004</v>
      </c>
      <c r="E32" s="18" t="s">
        <v>3</v>
      </c>
      <c r="F32" s="5"/>
      <c r="G32" s="43"/>
      <c r="H32" s="19">
        <f>Parameters!G16</f>
        <v>800000</v>
      </c>
      <c r="I32" s="17" t="s">
        <v>18</v>
      </c>
      <c r="J32" s="33">
        <f>J33+Parameters!$G$18</f>
        <v>2.0000000000000004</v>
      </c>
      <c r="K32" s="18" t="s">
        <v>3</v>
      </c>
      <c r="L32" s="5"/>
    </row>
    <row r="33" spans="2:12" ht="18" x14ac:dyDescent="0.35">
      <c r="C33" s="17" t="s">
        <v>19</v>
      </c>
      <c r="D33" s="33">
        <f>D34+Parameters!$C$18</f>
        <v>1.9000000000000004</v>
      </c>
      <c r="E33" s="18" t="s">
        <v>3</v>
      </c>
      <c r="F33" s="5"/>
      <c r="G33" s="43"/>
      <c r="I33" s="17" t="s">
        <v>19</v>
      </c>
      <c r="J33" s="33">
        <f>J34+Parameters!$G$18</f>
        <v>1.9000000000000004</v>
      </c>
      <c r="K33" s="18" t="s">
        <v>3</v>
      </c>
      <c r="L33" s="5"/>
    </row>
    <row r="34" spans="2:12" ht="18" x14ac:dyDescent="0.35">
      <c r="C34" s="17" t="s">
        <v>20</v>
      </c>
      <c r="D34" s="33">
        <f>D35+Parameters!$C$18</f>
        <v>1.8000000000000003</v>
      </c>
      <c r="E34" s="18" t="s">
        <v>3</v>
      </c>
      <c r="F34" s="5"/>
      <c r="G34" s="43"/>
      <c r="I34" s="17" t="s">
        <v>20</v>
      </c>
      <c r="J34" s="33">
        <f>J35+Parameters!$G$18</f>
        <v>1.8000000000000003</v>
      </c>
      <c r="K34" s="18" t="s">
        <v>3</v>
      </c>
      <c r="L34" s="5"/>
    </row>
    <row r="35" spans="2:12" ht="18" x14ac:dyDescent="0.35">
      <c r="C35" s="17" t="s">
        <v>21</v>
      </c>
      <c r="D35" s="33">
        <f>D36+Parameters!$C$18</f>
        <v>1.7000000000000002</v>
      </c>
      <c r="E35" s="18" t="s">
        <v>3</v>
      </c>
      <c r="F35" s="5"/>
      <c r="G35" s="43"/>
      <c r="I35" s="17" t="s">
        <v>21</v>
      </c>
      <c r="J35" s="33">
        <f>J36+Parameters!$G$18</f>
        <v>1.7000000000000002</v>
      </c>
      <c r="K35" s="18" t="s">
        <v>3</v>
      </c>
      <c r="L35" s="5"/>
    </row>
    <row r="36" spans="2:12" ht="18" x14ac:dyDescent="0.35">
      <c r="C36" s="17" t="s">
        <v>22</v>
      </c>
      <c r="D36" s="33">
        <f>D37+Parameters!$C$18</f>
        <v>1.6</v>
      </c>
      <c r="E36" s="18" t="s">
        <v>3</v>
      </c>
      <c r="F36" s="5"/>
      <c r="G36" s="43"/>
      <c r="I36" s="17" t="s">
        <v>22</v>
      </c>
      <c r="J36" s="33">
        <f>J37+Parameters!$G$18</f>
        <v>1.6</v>
      </c>
      <c r="K36" s="18" t="s">
        <v>3</v>
      </c>
      <c r="L36" s="5"/>
    </row>
    <row r="37" spans="2:12" ht="18" x14ac:dyDescent="0.35">
      <c r="C37" s="17" t="s">
        <v>23</v>
      </c>
      <c r="D37" s="33">
        <f>Parameters!C17</f>
        <v>1.5</v>
      </c>
      <c r="E37" s="18" t="s">
        <v>3</v>
      </c>
      <c r="F37" s="5"/>
      <c r="G37" s="43"/>
      <c r="I37" s="17" t="s">
        <v>23</v>
      </c>
      <c r="J37" s="33">
        <f>Parameters!G17</f>
        <v>1.5</v>
      </c>
      <c r="K37" s="18" t="s">
        <v>3</v>
      </c>
      <c r="L37" s="5"/>
    </row>
    <row r="39" spans="2:12" ht="18" x14ac:dyDescent="0.35">
      <c r="B39" s="44" t="s">
        <v>44</v>
      </c>
      <c r="C39" s="17" t="s">
        <v>15</v>
      </c>
      <c r="D39" s="33">
        <f>D40+Parameters!$C$23</f>
        <v>4.25</v>
      </c>
      <c r="E39" s="18" t="s">
        <v>3</v>
      </c>
      <c r="F39" s="5"/>
      <c r="G39" s="20" t="s">
        <v>58</v>
      </c>
      <c r="H39" s="44" t="s">
        <v>44</v>
      </c>
      <c r="I39" s="17" t="s">
        <v>15</v>
      </c>
      <c r="J39" s="33">
        <f>J40+Parameters!$G$23</f>
        <v>4.2800000000000011</v>
      </c>
      <c r="K39" s="18" t="s">
        <v>3</v>
      </c>
      <c r="L39" s="5"/>
    </row>
    <row r="40" spans="2:12" ht="18" x14ac:dyDescent="0.35">
      <c r="B40" s="91" t="s">
        <v>6</v>
      </c>
      <c r="C40" s="17" t="s">
        <v>16</v>
      </c>
      <c r="D40" s="33">
        <f>D41+Parameters!$C$23</f>
        <v>4.0999999999999996</v>
      </c>
      <c r="E40" s="18" t="s">
        <v>3</v>
      </c>
      <c r="F40" s="5"/>
      <c r="H40" s="91" t="s">
        <v>6</v>
      </c>
      <c r="I40" s="17" t="s">
        <v>16</v>
      </c>
      <c r="J40" s="33">
        <f>J41+Parameters!$G$23</f>
        <v>4.160000000000001</v>
      </c>
      <c r="K40" s="18" t="s">
        <v>3</v>
      </c>
      <c r="L40" s="5"/>
    </row>
    <row r="41" spans="2:12" ht="18" x14ac:dyDescent="0.35">
      <c r="B41" s="91"/>
      <c r="C41" s="17" t="s">
        <v>59</v>
      </c>
      <c r="D41" s="33">
        <f>D42+Parameters!$C$23</f>
        <v>3.9499999999999993</v>
      </c>
      <c r="E41" s="18" t="s">
        <v>3</v>
      </c>
      <c r="F41" s="5"/>
      <c r="H41" s="91"/>
      <c r="I41" s="17" t="s">
        <v>59</v>
      </c>
      <c r="J41" s="33">
        <f>J42+Parameters!$G$23</f>
        <v>4.0400000000000009</v>
      </c>
      <c r="K41" s="18" t="s">
        <v>3</v>
      </c>
      <c r="L41" s="5"/>
    </row>
    <row r="42" spans="2:12" ht="18" x14ac:dyDescent="0.35">
      <c r="B42" s="91"/>
      <c r="C42" s="17" t="s">
        <v>17</v>
      </c>
      <c r="D42" s="33">
        <f>D43+Parameters!$C$23</f>
        <v>3.7999999999999994</v>
      </c>
      <c r="E42" s="18" t="s">
        <v>3</v>
      </c>
      <c r="F42" s="5"/>
      <c r="H42" s="91"/>
      <c r="I42" s="17" t="s">
        <v>17</v>
      </c>
      <c r="J42" s="33">
        <f>J43+Parameters!$G$23</f>
        <v>3.9200000000000008</v>
      </c>
      <c r="K42" s="18" t="s">
        <v>3</v>
      </c>
      <c r="L42" s="5"/>
    </row>
    <row r="43" spans="2:12" ht="18" x14ac:dyDescent="0.35">
      <c r="B43" s="19">
        <f>Parameters!C21</f>
        <v>400000</v>
      </c>
      <c r="C43" s="17" t="s">
        <v>18</v>
      </c>
      <c r="D43" s="33">
        <f>D44+Parameters!$C$23</f>
        <v>3.6499999999999995</v>
      </c>
      <c r="E43" s="18" t="s">
        <v>3</v>
      </c>
      <c r="F43" s="5"/>
      <c r="H43" s="19">
        <f>Parameters!G21</f>
        <v>400000</v>
      </c>
      <c r="I43" s="17" t="s">
        <v>18</v>
      </c>
      <c r="J43" s="33">
        <f>J44+Parameters!$G$23</f>
        <v>3.8000000000000007</v>
      </c>
      <c r="K43" s="18" t="s">
        <v>3</v>
      </c>
      <c r="L43" s="5"/>
    </row>
    <row r="44" spans="2:12" ht="18" x14ac:dyDescent="0.35">
      <c r="C44" s="17" t="s">
        <v>19</v>
      </c>
      <c r="D44" s="33">
        <f>D45+Parameters!$C$23</f>
        <v>3.4999999999999996</v>
      </c>
      <c r="E44" s="18" t="s">
        <v>3</v>
      </c>
      <c r="F44" s="5"/>
      <c r="I44" s="17" t="s">
        <v>19</v>
      </c>
      <c r="J44" s="33">
        <f>J45+Parameters!$G$23</f>
        <v>3.6800000000000006</v>
      </c>
      <c r="K44" s="18" t="s">
        <v>3</v>
      </c>
      <c r="L44" s="5"/>
    </row>
    <row r="45" spans="2:12" ht="18" x14ac:dyDescent="0.35">
      <c r="C45" s="17" t="s">
        <v>20</v>
      </c>
      <c r="D45" s="33">
        <f>D46+Parameters!$C$23</f>
        <v>3.3499999999999996</v>
      </c>
      <c r="E45" s="18" t="s">
        <v>3</v>
      </c>
      <c r="F45" s="5"/>
      <c r="I45" s="17" t="s">
        <v>20</v>
      </c>
      <c r="J45" s="33">
        <f>J46+Parameters!$G$23</f>
        <v>3.5600000000000005</v>
      </c>
      <c r="K45" s="18" t="s">
        <v>3</v>
      </c>
      <c r="L45" s="5"/>
    </row>
    <row r="46" spans="2:12" ht="18" x14ac:dyDescent="0.35">
      <c r="C46" s="17" t="s">
        <v>21</v>
      </c>
      <c r="D46" s="33">
        <f>D47+Parameters!$C$23</f>
        <v>3.1999999999999997</v>
      </c>
      <c r="E46" s="18" t="s">
        <v>3</v>
      </c>
      <c r="F46" s="5"/>
      <c r="I46" s="17" t="s">
        <v>21</v>
      </c>
      <c r="J46" s="33">
        <f>J47+Parameters!$G$23</f>
        <v>3.4400000000000004</v>
      </c>
      <c r="K46" s="18" t="s">
        <v>3</v>
      </c>
      <c r="L46" s="5"/>
    </row>
    <row r="47" spans="2:12" ht="18" x14ac:dyDescent="0.35">
      <c r="C47" s="17" t="s">
        <v>22</v>
      </c>
      <c r="D47" s="33">
        <f>D48+Parameters!$C$23</f>
        <v>3.05</v>
      </c>
      <c r="E47" s="18" t="s">
        <v>3</v>
      </c>
      <c r="F47" s="5"/>
      <c r="I47" s="17" t="s">
        <v>22</v>
      </c>
      <c r="J47" s="33">
        <f>J48+Parameters!$G$23</f>
        <v>3.3200000000000003</v>
      </c>
      <c r="K47" s="18" t="s">
        <v>3</v>
      </c>
      <c r="L47" s="5"/>
    </row>
    <row r="48" spans="2:12" ht="18" x14ac:dyDescent="0.35">
      <c r="C48" s="17" t="s">
        <v>23</v>
      </c>
      <c r="D48" s="33">
        <f>Parameters!C22</f>
        <v>2.9</v>
      </c>
      <c r="E48" s="18" t="s">
        <v>3</v>
      </c>
      <c r="F48" s="5"/>
      <c r="I48" s="17" t="s">
        <v>23</v>
      </c>
      <c r="J48" s="33">
        <f>Parameters!G22</f>
        <v>3.2</v>
      </c>
      <c r="K48" s="18" t="s">
        <v>3</v>
      </c>
      <c r="L48" s="5"/>
    </row>
  </sheetData>
  <sheetProtection formatCells="0" formatColumns="0" selectLockedCells="1" autoFilter="0" pivotTables="0" selectUnlockedCells="1"/>
  <mergeCells count="10">
    <mergeCell ref="B40:B42"/>
    <mergeCell ref="H40:H42"/>
    <mergeCell ref="I3:L3"/>
    <mergeCell ref="B7:B9"/>
    <mergeCell ref="B18:B20"/>
    <mergeCell ref="B29:B31"/>
    <mergeCell ref="H29:H31"/>
    <mergeCell ref="H18:H20"/>
    <mergeCell ref="H7:H9"/>
    <mergeCell ref="C3:F3"/>
  </mergeCells>
  <phoneticPr fontId="2" type="noConversion"/>
  <dataValidations count="1">
    <dataValidation type="list" allowBlank="1" showInputMessage="1" showErrorMessage="1" sqref="P18:P25">
      <formula1>$C$6:$C$15</formula1>
    </dataValidation>
  </dataValidation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Assumptions</vt:lpstr>
      <vt:lpstr>Parameters</vt:lpstr>
      <vt:lpstr>Individ shippers + allocations</vt:lpstr>
      <vt:lpstr>Aggregated bids</vt:lpstr>
      <vt:lpstr>S 1</vt:lpstr>
      <vt:lpstr>S 2</vt:lpstr>
      <vt:lpstr>S 3</vt:lpstr>
      <vt:lpstr>S 4</vt:lpstr>
      <vt:lpstr>S 5</vt:lpstr>
      <vt:lpstr>S 6</vt:lpstr>
      <vt:lpstr>S 7</vt:lpstr>
      <vt:lpstr>S 8</vt:lpstr>
      <vt:lpstr>'Individ shippers + allocations'!Print_Titles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frank.roessler</dc:creator>
  <cp:lastModifiedBy>Heather Glass</cp:lastModifiedBy>
  <cp:lastPrinted>2011-08-01T15:45:49Z</cp:lastPrinted>
  <dcterms:created xsi:type="dcterms:W3CDTF">2011-07-01T10:36:58Z</dcterms:created>
  <dcterms:modified xsi:type="dcterms:W3CDTF">2011-08-01T18:03:44Z</dcterms:modified>
</cp:coreProperties>
</file>