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192" yWindow="216" windowWidth="7308" windowHeight="8016" tabRatio="443"/>
  </bookViews>
  <sheets>
    <sheet name="Simulation parameters" sheetId="10" r:id="rId1"/>
    <sheet name="Test" sheetId="32" r:id="rId2"/>
    <sheet name="S1" sheetId="9" r:id="rId3"/>
    <sheet name="S2" sheetId="28" r:id="rId4"/>
    <sheet name="S3" sheetId="21" r:id="rId5"/>
    <sheet name="S4" sheetId="29" r:id="rId6"/>
    <sheet name="S5" sheetId="22" r:id="rId7"/>
    <sheet name="S6" sheetId="30" r:id="rId8"/>
    <sheet name="S7" sheetId="23" r:id="rId9"/>
    <sheet name="S8" sheetId="31" r:id="rId10"/>
    <sheet name="Bidding Results" sheetId="17" r:id="rId11"/>
    <sheet name="Economic Test" sheetId="19" r:id="rId12"/>
    <sheet name="Allocation results BL1" sheetId="24" r:id="rId13"/>
    <sheet name="Allocation results BL2" sheetId="25" r:id="rId14"/>
    <sheet name="Allocation results BL3" sheetId="26" r:id="rId15"/>
    <sheet name="Allocation results BL4" sheetId="27" r:id="rId16"/>
  </sheets>
  <calcPr calcId="145621"/>
</workbook>
</file>

<file path=xl/calcChain.xml><?xml version="1.0" encoding="utf-8"?>
<calcChain xmlns="http://schemas.openxmlformats.org/spreadsheetml/2006/main">
  <c r="F48" i="17" l="1"/>
  <c r="G48" i="17"/>
  <c r="F49" i="17"/>
  <c r="G49" i="17"/>
  <c r="F37" i="17"/>
  <c r="G37" i="17"/>
  <c r="F38" i="17"/>
  <c r="G38" i="17"/>
  <c r="F26" i="17"/>
  <c r="G26" i="17"/>
  <c r="F15" i="17"/>
  <c r="G15" i="17"/>
  <c r="H15" i="17"/>
  <c r="I15" i="17"/>
  <c r="J15" i="17"/>
  <c r="I24" i="23"/>
  <c r="F16" i="17" l="1"/>
  <c r="G16" i="17"/>
  <c r="H16" i="17"/>
  <c r="I16" i="17"/>
  <c r="J16" i="17"/>
  <c r="E57" i="32" l="1"/>
  <c r="E56" i="32"/>
  <c r="E55" i="32" s="1"/>
  <c r="E54" i="32" s="1"/>
  <c r="J50" i="32"/>
  <c r="I50" i="32"/>
  <c r="H50" i="32"/>
  <c r="G50" i="32"/>
  <c r="F50" i="32"/>
  <c r="E46" i="32"/>
  <c r="E45" i="32" s="1"/>
  <c r="E44" i="32" s="1"/>
  <c r="E43" i="32" s="1"/>
  <c r="J39" i="32"/>
  <c r="I39" i="32"/>
  <c r="H39" i="32"/>
  <c r="G39" i="32"/>
  <c r="F39" i="32"/>
  <c r="E35" i="32"/>
  <c r="E34" i="32"/>
  <c r="E33" i="32"/>
  <c r="E32" i="32"/>
  <c r="J28" i="32"/>
  <c r="I28" i="32"/>
  <c r="H28" i="32"/>
  <c r="G28" i="32"/>
  <c r="F28" i="32"/>
  <c r="E24" i="32"/>
  <c r="E23" i="32"/>
  <c r="E22" i="32"/>
  <c r="E21" i="32" s="1"/>
  <c r="J17" i="32"/>
  <c r="I17" i="32"/>
  <c r="H17" i="32"/>
  <c r="G17" i="32"/>
  <c r="F17" i="32"/>
  <c r="F25" i="27"/>
  <c r="G25" i="27"/>
  <c r="H25" i="27"/>
  <c r="I25" i="27"/>
  <c r="E25" i="27"/>
  <c r="F37" i="27"/>
  <c r="G37" i="27"/>
  <c r="H37" i="27"/>
  <c r="I37" i="27"/>
  <c r="E37" i="27"/>
  <c r="F13" i="27"/>
  <c r="G13" i="27"/>
  <c r="H13" i="27"/>
  <c r="I13" i="27"/>
  <c r="E13" i="27"/>
  <c r="E7" i="27"/>
  <c r="F37" i="26"/>
  <c r="G37" i="26"/>
  <c r="H37" i="26"/>
  <c r="I37" i="26"/>
  <c r="E37" i="26"/>
  <c r="F25" i="26"/>
  <c r="G25" i="26"/>
  <c r="H25" i="26"/>
  <c r="I25" i="26"/>
  <c r="E25" i="26"/>
  <c r="F13" i="26"/>
  <c r="G13" i="26"/>
  <c r="H13" i="26"/>
  <c r="I13" i="26"/>
  <c r="E13" i="26"/>
  <c r="E7" i="26"/>
  <c r="F25" i="25"/>
  <c r="G25" i="25"/>
  <c r="H25" i="25"/>
  <c r="I25" i="25"/>
  <c r="E25" i="25"/>
  <c r="F37" i="25"/>
  <c r="G37" i="25"/>
  <c r="H37" i="25"/>
  <c r="I37" i="25"/>
  <c r="E37" i="25"/>
  <c r="E19" i="25"/>
  <c r="F13" i="25"/>
  <c r="G13" i="25"/>
  <c r="H13" i="25"/>
  <c r="I13" i="25"/>
  <c r="E13" i="25"/>
  <c r="E7" i="25"/>
  <c r="F49" i="24"/>
  <c r="G49" i="24"/>
  <c r="H49" i="24"/>
  <c r="I49" i="24"/>
  <c r="E49" i="24"/>
  <c r="E43" i="24"/>
  <c r="F37" i="24"/>
  <c r="G37" i="24"/>
  <c r="H37" i="24"/>
  <c r="I37" i="24"/>
  <c r="E37" i="24"/>
  <c r="E31" i="24"/>
  <c r="F25" i="24"/>
  <c r="G25" i="24"/>
  <c r="H25" i="24"/>
  <c r="I25" i="24"/>
  <c r="E25" i="24"/>
  <c r="E19" i="24"/>
  <c r="F13" i="24"/>
  <c r="G13" i="24"/>
  <c r="H13" i="24"/>
  <c r="I13" i="24"/>
  <c r="E13" i="24"/>
  <c r="G17" i="17" l="1"/>
  <c r="H17" i="17"/>
  <c r="I17" i="17"/>
  <c r="J17" i="17"/>
  <c r="E35" i="21"/>
  <c r="F17" i="17"/>
  <c r="G9" i="17"/>
  <c r="J9" i="17"/>
  <c r="J57" i="31" l="1"/>
  <c r="I49" i="27" s="1"/>
  <c r="I57" i="31"/>
  <c r="H49" i="27" s="1"/>
  <c r="H57" i="31"/>
  <c r="G49" i="27" s="1"/>
  <c r="G57" i="31"/>
  <c r="F49" i="27" s="1"/>
  <c r="F57" i="31"/>
  <c r="E49" i="27" s="1"/>
  <c r="E57" i="31"/>
  <c r="E56" i="31" s="1"/>
  <c r="E55" i="31" s="1"/>
  <c r="E54" i="31" s="1"/>
  <c r="J56" i="31"/>
  <c r="I56" i="31"/>
  <c r="H56" i="31"/>
  <c r="G56" i="31"/>
  <c r="F56" i="31"/>
  <c r="J55" i="31"/>
  <c r="I55" i="31"/>
  <c r="H55" i="31"/>
  <c r="G55" i="31"/>
  <c r="F55" i="31"/>
  <c r="J54" i="31"/>
  <c r="I54" i="31"/>
  <c r="H54" i="31"/>
  <c r="G54" i="31"/>
  <c r="F54" i="31"/>
  <c r="J50" i="31"/>
  <c r="I50" i="31"/>
  <c r="H50" i="31"/>
  <c r="G50" i="31"/>
  <c r="F50" i="31"/>
  <c r="J46" i="31"/>
  <c r="I49" i="26" s="1"/>
  <c r="I46" i="31"/>
  <c r="H49" i="26" s="1"/>
  <c r="H46" i="31"/>
  <c r="G49" i="26" s="1"/>
  <c r="G46" i="31"/>
  <c r="F49" i="26" s="1"/>
  <c r="F46" i="31"/>
  <c r="E49" i="26" s="1"/>
  <c r="E46" i="31"/>
  <c r="E45" i="31" s="1"/>
  <c r="E44" i="31" s="1"/>
  <c r="E43" i="31" s="1"/>
  <c r="J45" i="31"/>
  <c r="I45" i="31"/>
  <c r="H45" i="31"/>
  <c r="G45" i="31"/>
  <c r="F45" i="31"/>
  <c r="J44" i="31"/>
  <c r="I44" i="31"/>
  <c r="H44" i="31"/>
  <c r="G44" i="31"/>
  <c r="F44" i="31"/>
  <c r="J43" i="31"/>
  <c r="I43" i="31"/>
  <c r="H43" i="31"/>
  <c r="G43" i="31"/>
  <c r="F43" i="31"/>
  <c r="J39" i="31"/>
  <c r="I39" i="31"/>
  <c r="H39" i="31"/>
  <c r="G39" i="31"/>
  <c r="F39" i="31"/>
  <c r="J35" i="31"/>
  <c r="I49" i="25" s="1"/>
  <c r="I35" i="31"/>
  <c r="H49" i="25" s="1"/>
  <c r="H35" i="31"/>
  <c r="G49" i="25" s="1"/>
  <c r="G35" i="31"/>
  <c r="F49" i="25" s="1"/>
  <c r="F35" i="31"/>
  <c r="E49" i="25" s="1"/>
  <c r="E35" i="31"/>
  <c r="E34" i="31" s="1"/>
  <c r="E33" i="31" s="1"/>
  <c r="E32" i="31" s="1"/>
  <c r="J34" i="31"/>
  <c r="I34" i="31"/>
  <c r="H34" i="31"/>
  <c r="G34" i="31"/>
  <c r="F34" i="31"/>
  <c r="J33" i="31"/>
  <c r="I33" i="31"/>
  <c r="H33" i="31"/>
  <c r="G33" i="31"/>
  <c r="F33" i="31"/>
  <c r="J32" i="31"/>
  <c r="I32" i="31"/>
  <c r="H32" i="31"/>
  <c r="G32" i="31"/>
  <c r="F32" i="31"/>
  <c r="J28" i="31"/>
  <c r="I28" i="31"/>
  <c r="H28" i="31"/>
  <c r="G28" i="31"/>
  <c r="F28" i="31"/>
  <c r="E24" i="31"/>
  <c r="E23" i="31"/>
  <c r="E22" i="31" s="1"/>
  <c r="E21" i="31" s="1"/>
  <c r="J17" i="31"/>
  <c r="I17" i="31"/>
  <c r="H17" i="31"/>
  <c r="G17" i="31"/>
  <c r="F17" i="31"/>
  <c r="E57" i="30"/>
  <c r="E56" i="30" s="1"/>
  <c r="E55" i="30" s="1"/>
  <c r="E54" i="30" s="1"/>
  <c r="E46" i="30"/>
  <c r="E45" i="30" s="1"/>
  <c r="E44" i="30" s="1"/>
  <c r="E43" i="30" s="1"/>
  <c r="E35" i="30"/>
  <c r="E34" i="30"/>
  <c r="E33" i="30"/>
  <c r="E32" i="30" s="1"/>
  <c r="E24" i="30"/>
  <c r="E23" i="30" s="1"/>
  <c r="E22" i="30" s="1"/>
  <c r="E21" i="30" s="1"/>
  <c r="J17" i="30"/>
  <c r="I17" i="30"/>
  <c r="H17" i="30"/>
  <c r="G17" i="30"/>
  <c r="F17" i="30"/>
  <c r="E57" i="29"/>
  <c r="E56" i="29" s="1"/>
  <c r="E55" i="29" s="1"/>
  <c r="E54" i="29" s="1"/>
  <c r="E46" i="29"/>
  <c r="E45" i="29"/>
  <c r="E44" i="29"/>
  <c r="E43" i="29"/>
  <c r="E35" i="29"/>
  <c r="E34" i="29"/>
  <c r="E33" i="29"/>
  <c r="E32" i="29" s="1"/>
  <c r="E24" i="29"/>
  <c r="E23" i="29"/>
  <c r="E22" i="29" s="1"/>
  <c r="E21" i="29" s="1"/>
  <c r="J17" i="29"/>
  <c r="I17" i="29"/>
  <c r="H17" i="29"/>
  <c r="G17" i="29"/>
  <c r="F17" i="29"/>
  <c r="E57" i="28"/>
  <c r="E56" i="28" s="1"/>
  <c r="E55" i="28" s="1"/>
  <c r="E54" i="28" s="1"/>
  <c r="E46" i="28"/>
  <c r="E45" i="28"/>
  <c r="E44" i="28" s="1"/>
  <c r="E43" i="28" s="1"/>
  <c r="E35" i="28"/>
  <c r="E34" i="28" s="1"/>
  <c r="E33" i="28" s="1"/>
  <c r="E32" i="28" s="1"/>
  <c r="E24" i="28"/>
  <c r="E23" i="28"/>
  <c r="E22" i="28" s="1"/>
  <c r="E21" i="28" s="1"/>
  <c r="J17" i="28"/>
  <c r="I17" i="28"/>
  <c r="H17" i="28"/>
  <c r="G17" i="28"/>
  <c r="F17" i="28"/>
  <c r="F31" i="27" l="1"/>
  <c r="G31" i="27"/>
  <c r="H31" i="27"/>
  <c r="I31" i="27"/>
  <c r="E31" i="27"/>
  <c r="F19" i="27"/>
  <c r="G19" i="27"/>
  <c r="H19" i="27"/>
  <c r="I19" i="27"/>
  <c r="E19" i="27"/>
  <c r="F7" i="27"/>
  <c r="G7" i="27"/>
  <c r="H7" i="27"/>
  <c r="I7" i="27"/>
  <c r="F31" i="26"/>
  <c r="G31" i="26"/>
  <c r="H31" i="26"/>
  <c r="I31" i="26"/>
  <c r="E31" i="26"/>
  <c r="F19" i="26"/>
  <c r="G19" i="26"/>
  <c r="H19" i="26"/>
  <c r="I19" i="26"/>
  <c r="E19" i="26"/>
  <c r="F7" i="26"/>
  <c r="G7" i="26"/>
  <c r="H7" i="26"/>
  <c r="I7" i="26"/>
  <c r="F31" i="25"/>
  <c r="G31" i="25"/>
  <c r="H31" i="25"/>
  <c r="I31" i="25"/>
  <c r="E31" i="25"/>
  <c r="F19" i="25"/>
  <c r="G19" i="25"/>
  <c r="H19" i="25"/>
  <c r="I19" i="25"/>
  <c r="F7" i="25"/>
  <c r="G7" i="25"/>
  <c r="H7" i="25"/>
  <c r="I7" i="25"/>
  <c r="F43" i="24"/>
  <c r="G43" i="24"/>
  <c r="H43" i="24"/>
  <c r="I43" i="24"/>
  <c r="F31" i="24"/>
  <c r="G31" i="24"/>
  <c r="H31" i="24"/>
  <c r="I31" i="24"/>
  <c r="F19" i="24"/>
  <c r="G19" i="24"/>
  <c r="H19" i="24"/>
  <c r="I19" i="24"/>
  <c r="F7" i="24"/>
  <c r="G7" i="24"/>
  <c r="H7" i="24"/>
  <c r="I7" i="24"/>
  <c r="E7" i="24"/>
  <c r="G54" i="23"/>
  <c r="H54" i="23"/>
  <c r="I54" i="23"/>
  <c r="J54" i="23"/>
  <c r="G55" i="23"/>
  <c r="H55" i="23"/>
  <c r="I55" i="23"/>
  <c r="J55" i="23"/>
  <c r="G56" i="23"/>
  <c r="H56" i="23"/>
  <c r="I56" i="23"/>
  <c r="J56" i="23"/>
  <c r="G57" i="23"/>
  <c r="G50" i="17" s="1"/>
  <c r="H57" i="23"/>
  <c r="H50" i="17" s="1"/>
  <c r="I57" i="23"/>
  <c r="I50" i="17" s="1"/>
  <c r="J57" i="23"/>
  <c r="J50" i="17" s="1"/>
  <c r="F55" i="23"/>
  <c r="F56" i="23"/>
  <c r="F57" i="23"/>
  <c r="F50" i="17" s="1"/>
  <c r="F54" i="23"/>
  <c r="G43" i="23"/>
  <c r="H43" i="23"/>
  <c r="I43" i="23"/>
  <c r="J43" i="23"/>
  <c r="G44" i="23"/>
  <c r="H44" i="23"/>
  <c r="I44" i="23"/>
  <c r="J44" i="23"/>
  <c r="G45" i="23"/>
  <c r="H45" i="23"/>
  <c r="I45" i="23"/>
  <c r="J45" i="23"/>
  <c r="G46" i="23"/>
  <c r="G39" i="17" s="1"/>
  <c r="H46" i="23"/>
  <c r="H39" i="17" s="1"/>
  <c r="I46" i="23"/>
  <c r="I39" i="17" s="1"/>
  <c r="J46" i="23"/>
  <c r="J39" i="17" s="1"/>
  <c r="F44" i="23"/>
  <c r="F45" i="23"/>
  <c r="F46" i="23"/>
  <c r="F39" i="17" s="1"/>
  <c r="F43" i="23"/>
  <c r="G32" i="23"/>
  <c r="H32" i="23"/>
  <c r="I32" i="23"/>
  <c r="J32" i="23"/>
  <c r="G33" i="23"/>
  <c r="H33" i="23"/>
  <c r="I33" i="23"/>
  <c r="J33" i="23"/>
  <c r="G34" i="23"/>
  <c r="G27" i="17" s="1"/>
  <c r="H34" i="23"/>
  <c r="H27" i="17" s="1"/>
  <c r="I34" i="23"/>
  <c r="I27" i="17" s="1"/>
  <c r="J34" i="23"/>
  <c r="J27" i="17" s="1"/>
  <c r="G35" i="23"/>
  <c r="G28" i="17" s="1"/>
  <c r="H35" i="23"/>
  <c r="H28" i="17" s="1"/>
  <c r="I35" i="23"/>
  <c r="H43" i="25" s="1"/>
  <c r="J35" i="23"/>
  <c r="J28" i="17" s="1"/>
  <c r="F33" i="23"/>
  <c r="F34" i="23"/>
  <c r="F27" i="17" s="1"/>
  <c r="F35" i="23"/>
  <c r="F28" i="17" s="1"/>
  <c r="F32" i="23"/>
  <c r="E43" i="27" l="1"/>
  <c r="I28" i="17"/>
  <c r="E43" i="26"/>
  <c r="E43" i="25"/>
  <c r="F43" i="27"/>
  <c r="F43" i="25"/>
  <c r="F43" i="26"/>
  <c r="G43" i="26"/>
  <c r="G43" i="25"/>
  <c r="G43" i="27"/>
  <c r="H43" i="27"/>
  <c r="H43" i="26"/>
  <c r="I43" i="25"/>
  <c r="I43" i="26"/>
  <c r="I43" i="27"/>
  <c r="O57" i="10"/>
  <c r="C47" i="19" s="1"/>
  <c r="O49" i="10"/>
  <c r="C34" i="19" s="1"/>
  <c r="C46" i="19"/>
  <c r="C45" i="19"/>
  <c r="C33" i="19"/>
  <c r="C32" i="19"/>
  <c r="O41" i="10"/>
  <c r="C21" i="19" s="1"/>
  <c r="C20" i="19"/>
  <c r="C19" i="19"/>
  <c r="E57" i="23" l="1"/>
  <c r="E56" i="23"/>
  <c r="E55" i="23" s="1"/>
  <c r="E54" i="23" s="1"/>
  <c r="J50" i="23"/>
  <c r="I50" i="23"/>
  <c r="H50" i="23"/>
  <c r="G50" i="23"/>
  <c r="F50" i="23"/>
  <c r="E46" i="23"/>
  <c r="E45" i="23" s="1"/>
  <c r="E44" i="23" s="1"/>
  <c r="E43" i="23" s="1"/>
  <c r="J39" i="23"/>
  <c r="I39" i="23"/>
  <c r="H39" i="23"/>
  <c r="G39" i="23"/>
  <c r="F39" i="23"/>
  <c r="E35" i="23"/>
  <c r="E34" i="23" s="1"/>
  <c r="E33" i="23" s="1"/>
  <c r="E32" i="23" s="1"/>
  <c r="J28" i="23"/>
  <c r="I28" i="23"/>
  <c r="H28" i="23"/>
  <c r="G28" i="23"/>
  <c r="F28" i="23"/>
  <c r="E24" i="23"/>
  <c r="E23" i="23" s="1"/>
  <c r="E22" i="23" s="1"/>
  <c r="E21" i="23" s="1"/>
  <c r="J17" i="23"/>
  <c r="I17" i="23"/>
  <c r="H17" i="23"/>
  <c r="G17" i="23"/>
  <c r="F17" i="23"/>
  <c r="E57" i="22"/>
  <c r="E46" i="22"/>
  <c r="E35" i="22"/>
  <c r="E24" i="22"/>
  <c r="J17" i="22"/>
  <c r="I17" i="22"/>
  <c r="H17" i="22"/>
  <c r="G17" i="22"/>
  <c r="F17" i="22"/>
  <c r="E57" i="21"/>
  <c r="E56" i="21"/>
  <c r="E55" i="21" s="1"/>
  <c r="E54" i="21" s="1"/>
  <c r="E46" i="21"/>
  <c r="E45" i="21" s="1"/>
  <c r="E44" i="21" s="1"/>
  <c r="E43" i="21" s="1"/>
  <c r="E34" i="21"/>
  <c r="E24" i="21"/>
  <c r="E23" i="21" s="1"/>
  <c r="E22" i="21" s="1"/>
  <c r="E21" i="21" s="1"/>
  <c r="J17" i="21"/>
  <c r="I17" i="21"/>
  <c r="H17" i="21"/>
  <c r="G17" i="21"/>
  <c r="F17" i="21"/>
  <c r="E50" i="17"/>
  <c r="E39" i="17"/>
  <c r="E28" i="17"/>
  <c r="E17" i="17"/>
  <c r="J42" i="17"/>
  <c r="I42" i="17"/>
  <c r="H42" i="17"/>
  <c r="G42" i="17"/>
  <c r="F42" i="17"/>
  <c r="J31" i="17"/>
  <c r="I31" i="17"/>
  <c r="H31" i="17"/>
  <c r="G31" i="17"/>
  <c r="F31" i="17"/>
  <c r="J20" i="17"/>
  <c r="I20" i="17"/>
  <c r="H20" i="17"/>
  <c r="G20" i="17"/>
  <c r="F20" i="17"/>
  <c r="I9" i="17"/>
  <c r="H9" i="17"/>
  <c r="F9" i="17"/>
  <c r="E57" i="9"/>
  <c r="E46" i="9"/>
  <c r="E35" i="9"/>
  <c r="E24" i="9"/>
  <c r="G17" i="9"/>
  <c r="H17" i="9"/>
  <c r="I17" i="9"/>
  <c r="J17" i="9"/>
  <c r="F17" i="9"/>
  <c r="E23" i="22" l="1"/>
  <c r="E45" i="22"/>
  <c r="E34" i="22"/>
  <c r="E56" i="22"/>
  <c r="E33" i="21"/>
  <c r="M46" i="17"/>
  <c r="M35" i="17"/>
  <c r="M24" i="17"/>
  <c r="M13" i="17"/>
  <c r="P45" i="17"/>
  <c r="Q45" i="17"/>
  <c r="R45" i="17"/>
  <c r="R34" i="17"/>
  <c r="E49" i="17"/>
  <c r="G40" i="19"/>
  <c r="F40" i="19"/>
  <c r="E40" i="19"/>
  <c r="D40" i="19"/>
  <c r="C40" i="19"/>
  <c r="M39" i="17"/>
  <c r="G27" i="19"/>
  <c r="F27" i="19"/>
  <c r="E27" i="19"/>
  <c r="D27" i="19"/>
  <c r="C27" i="19"/>
  <c r="E27" i="17"/>
  <c r="G14" i="19"/>
  <c r="F14" i="19"/>
  <c r="E14" i="19"/>
  <c r="D14" i="19"/>
  <c r="C14" i="19"/>
  <c r="M17" i="17"/>
  <c r="G6" i="19"/>
  <c r="F6" i="19"/>
  <c r="E6" i="19"/>
  <c r="D6" i="19"/>
  <c r="C6" i="19"/>
  <c r="E56" i="9"/>
  <c r="E55" i="9" s="1"/>
  <c r="E54" i="9" s="1"/>
  <c r="E45" i="9"/>
  <c r="E44" i="9" s="1"/>
  <c r="E43" i="9" s="1"/>
  <c r="E34" i="9"/>
  <c r="E33" i="9" s="1"/>
  <c r="E32" i="9" s="1"/>
  <c r="E23" i="9"/>
  <c r="E22" i="9" s="1"/>
  <c r="E21" i="9" s="1"/>
  <c r="E33" i="22" l="1"/>
  <c r="E44" i="22"/>
  <c r="E22" i="22"/>
  <c r="E55" i="22"/>
  <c r="E32" i="21"/>
  <c r="G28" i="19"/>
  <c r="P7" i="26"/>
  <c r="G41" i="19"/>
  <c r="P7" i="27"/>
  <c r="F41" i="19"/>
  <c r="O7" i="27"/>
  <c r="E41" i="19"/>
  <c r="N7" i="27"/>
  <c r="E16" i="17"/>
  <c r="E15" i="17" s="1"/>
  <c r="E14" i="17" s="1"/>
  <c r="M14" i="17" s="1"/>
  <c r="E38" i="17"/>
  <c r="E37" i="17" s="1"/>
  <c r="E36" i="17" s="1"/>
  <c r="M36" i="17" s="1"/>
  <c r="P34" i="17"/>
  <c r="R23" i="17"/>
  <c r="Q23" i="17"/>
  <c r="Q34" i="17"/>
  <c r="N23" i="17"/>
  <c r="L7" i="25" s="1"/>
  <c r="N34" i="17"/>
  <c r="O12" i="17"/>
  <c r="M7" i="24" s="1"/>
  <c r="R12" i="17"/>
  <c r="N45" i="17"/>
  <c r="N12" i="17"/>
  <c r="L7" i="24" s="1"/>
  <c r="Q12" i="17"/>
  <c r="P12" i="17"/>
  <c r="P23" i="17"/>
  <c r="O23" i="17"/>
  <c r="O34" i="17"/>
  <c r="O45" i="17"/>
  <c r="E26" i="17"/>
  <c r="M27" i="17"/>
  <c r="E48" i="17"/>
  <c r="M49" i="17"/>
  <c r="M28" i="17"/>
  <c r="M50" i="17"/>
  <c r="R46" i="17" s="1"/>
  <c r="R47" i="17" s="1"/>
  <c r="R35" i="17"/>
  <c r="R36" i="17" s="1"/>
  <c r="E21" i="22" l="1"/>
  <c r="E32" i="22"/>
  <c r="E54" i="22"/>
  <c r="E43" i="22"/>
  <c r="G29" i="19"/>
  <c r="P8" i="26"/>
  <c r="D28" i="19"/>
  <c r="M7" i="26"/>
  <c r="F7" i="19"/>
  <c r="O7" i="24"/>
  <c r="F15" i="19"/>
  <c r="O7" i="25"/>
  <c r="G15" i="19"/>
  <c r="P7" i="25"/>
  <c r="C41" i="19"/>
  <c r="L7" i="27"/>
  <c r="E28" i="19"/>
  <c r="N7" i="26"/>
  <c r="D15" i="19"/>
  <c r="M7" i="25"/>
  <c r="C28" i="19"/>
  <c r="L7" i="26"/>
  <c r="D41" i="19"/>
  <c r="M7" i="27"/>
  <c r="E7" i="19"/>
  <c r="N7" i="24"/>
  <c r="G7" i="19"/>
  <c r="P7" i="24"/>
  <c r="F28" i="19"/>
  <c r="O7" i="26"/>
  <c r="E15" i="19"/>
  <c r="N7" i="25"/>
  <c r="G42" i="19"/>
  <c r="P8" i="27"/>
  <c r="C15" i="19"/>
  <c r="M38" i="17"/>
  <c r="Q35" i="17" s="1"/>
  <c r="Q36" i="17" s="1"/>
  <c r="M16" i="17"/>
  <c r="M15" i="17"/>
  <c r="O13" i="17" s="1"/>
  <c r="M37" i="17"/>
  <c r="N35" i="17" s="1"/>
  <c r="P35" i="17"/>
  <c r="P36" i="17" s="1"/>
  <c r="E29" i="19" s="1"/>
  <c r="R24" i="17"/>
  <c r="R25" i="17" s="1"/>
  <c r="P13" i="17"/>
  <c r="Q13" i="17"/>
  <c r="R13" i="17"/>
  <c r="D7" i="19"/>
  <c r="C7" i="19"/>
  <c r="O35" i="17"/>
  <c r="Q46" i="17"/>
  <c r="Q47" i="17" s="1"/>
  <c r="P46" i="17"/>
  <c r="P47" i="17" s="1"/>
  <c r="E47" i="17"/>
  <c r="M47" i="17" s="1"/>
  <c r="M48" i="17"/>
  <c r="E25" i="17"/>
  <c r="M25" i="17" s="1"/>
  <c r="M26" i="17"/>
  <c r="I16" i="27" l="1"/>
  <c r="I50" i="27"/>
  <c r="I51" i="27" s="1"/>
  <c r="I52" i="27"/>
  <c r="I14" i="27"/>
  <c r="I15" i="27" s="1"/>
  <c r="I28" i="27"/>
  <c r="I38" i="27"/>
  <c r="I39" i="27" s="1"/>
  <c r="I40" i="27"/>
  <c r="I26" i="27"/>
  <c r="I27" i="27" s="1"/>
  <c r="I40" i="26"/>
  <c r="I28" i="26"/>
  <c r="I26" i="26"/>
  <c r="I27" i="26" s="1"/>
  <c r="I16" i="26"/>
  <c r="I14" i="26"/>
  <c r="I15" i="26" s="1"/>
  <c r="I52" i="26"/>
  <c r="I50" i="26"/>
  <c r="I51" i="26" s="1"/>
  <c r="I38" i="26"/>
  <c r="I39" i="26" s="1"/>
  <c r="N8" i="26"/>
  <c r="D29" i="19"/>
  <c r="M8" i="26"/>
  <c r="O8" i="24"/>
  <c r="C29" i="19"/>
  <c r="L8" i="26"/>
  <c r="G16" i="19"/>
  <c r="P8" i="25"/>
  <c r="P8" i="24"/>
  <c r="F29" i="19"/>
  <c r="O8" i="26"/>
  <c r="N8" i="24"/>
  <c r="M8" i="24"/>
  <c r="I32" i="26"/>
  <c r="I33" i="26" s="1"/>
  <c r="I8" i="26"/>
  <c r="I9" i="26" s="1"/>
  <c r="I20" i="26"/>
  <c r="I21" i="26" s="1"/>
  <c r="I10" i="26"/>
  <c r="I46" i="26"/>
  <c r="I44" i="26"/>
  <c r="I45" i="26" s="1"/>
  <c r="I34" i="26"/>
  <c r="I22" i="26"/>
  <c r="I20" i="27"/>
  <c r="I21" i="27" s="1"/>
  <c r="I32" i="27"/>
  <c r="I33" i="27" s="1"/>
  <c r="I44" i="27"/>
  <c r="I45" i="27" s="1"/>
  <c r="I10" i="27"/>
  <c r="I46" i="27"/>
  <c r="I34" i="27"/>
  <c r="I8" i="27"/>
  <c r="I9" i="27" s="1"/>
  <c r="I22" i="27"/>
  <c r="F42" i="19"/>
  <c r="O8" i="27"/>
  <c r="E42" i="19"/>
  <c r="N8" i="27"/>
  <c r="N13" i="17"/>
  <c r="O46" i="17"/>
  <c r="N46" i="17"/>
  <c r="O24" i="17"/>
  <c r="P24" i="17"/>
  <c r="P25" i="17" s="1"/>
  <c r="Q24" i="17"/>
  <c r="Q25" i="17" s="1"/>
  <c r="N24" i="17"/>
  <c r="L8" i="25" s="1"/>
  <c r="C48" i="19" l="1"/>
  <c r="C35" i="19"/>
  <c r="C36" i="19" s="1"/>
  <c r="H52" i="27"/>
  <c r="H14" i="27"/>
  <c r="H15" i="27" s="1"/>
  <c r="H40" i="27"/>
  <c r="H26" i="27"/>
  <c r="H27" i="27" s="1"/>
  <c r="H16" i="27"/>
  <c r="H50" i="27"/>
  <c r="H51" i="27" s="1"/>
  <c r="H28" i="27"/>
  <c r="H38" i="27"/>
  <c r="H39" i="27" s="1"/>
  <c r="G40" i="27"/>
  <c r="G26" i="27"/>
  <c r="G27" i="27" s="1"/>
  <c r="G28" i="27"/>
  <c r="G38" i="27"/>
  <c r="G39" i="27" s="1"/>
  <c r="G52" i="27"/>
  <c r="G14" i="27"/>
  <c r="G15" i="27" s="1"/>
  <c r="G16" i="27"/>
  <c r="G50" i="27"/>
  <c r="G51" i="27" s="1"/>
  <c r="E28" i="26"/>
  <c r="E26" i="26"/>
  <c r="E27" i="26" s="1"/>
  <c r="E16" i="26"/>
  <c r="E14" i="26"/>
  <c r="E15" i="26" s="1"/>
  <c r="E52" i="26"/>
  <c r="E50" i="26"/>
  <c r="E51" i="26" s="1"/>
  <c r="E8" i="26"/>
  <c r="E9" i="26" s="1"/>
  <c r="E40" i="26"/>
  <c r="E38" i="26"/>
  <c r="E39" i="26" s="1"/>
  <c r="F52" i="26"/>
  <c r="F40" i="26"/>
  <c r="F28" i="26"/>
  <c r="F26" i="26"/>
  <c r="F27" i="26" s="1"/>
  <c r="F16" i="26"/>
  <c r="F14" i="26"/>
  <c r="F15" i="26" s="1"/>
  <c r="F50" i="26"/>
  <c r="F51" i="26" s="1"/>
  <c r="F38" i="26"/>
  <c r="F39" i="26" s="1"/>
  <c r="H26" i="26"/>
  <c r="H27" i="26" s="1"/>
  <c r="H52" i="26"/>
  <c r="H50" i="26"/>
  <c r="H51" i="26" s="1"/>
  <c r="H40" i="26"/>
  <c r="H38" i="26"/>
  <c r="H39" i="26" s="1"/>
  <c r="H28" i="26"/>
  <c r="H16" i="26"/>
  <c r="H14" i="26"/>
  <c r="H15" i="26" s="1"/>
  <c r="G50" i="26"/>
  <c r="G51" i="26" s="1"/>
  <c r="G40" i="26"/>
  <c r="G38" i="26"/>
  <c r="G39" i="26" s="1"/>
  <c r="G28" i="26"/>
  <c r="G26" i="26"/>
  <c r="G27" i="26" s="1"/>
  <c r="G16" i="26"/>
  <c r="G14" i="26"/>
  <c r="G15" i="26" s="1"/>
  <c r="G52" i="26"/>
  <c r="E40" i="25"/>
  <c r="E50" i="25"/>
  <c r="E51" i="25" s="1"/>
  <c r="E8" i="25"/>
  <c r="E9" i="25" s="1"/>
  <c r="E28" i="25"/>
  <c r="E20" i="25"/>
  <c r="E21" i="25" s="1"/>
  <c r="E52" i="25"/>
  <c r="E38" i="25"/>
  <c r="E39" i="25" s="1"/>
  <c r="E14" i="25"/>
  <c r="E15" i="25" s="1"/>
  <c r="E26" i="25"/>
  <c r="E27" i="25" s="1"/>
  <c r="E16" i="25"/>
  <c r="I28" i="25"/>
  <c r="I26" i="25"/>
  <c r="I27" i="25" s="1"/>
  <c r="I16" i="25"/>
  <c r="I40" i="25"/>
  <c r="I50" i="25"/>
  <c r="I51" i="25" s="1"/>
  <c r="I52" i="25"/>
  <c r="I38" i="25"/>
  <c r="I39" i="25" s="1"/>
  <c r="I14" i="25"/>
  <c r="I15" i="25" s="1"/>
  <c r="F52" i="24"/>
  <c r="F50" i="24"/>
  <c r="F51" i="24" s="1"/>
  <c r="F40" i="24"/>
  <c r="F38" i="24"/>
  <c r="F39" i="24" s="1"/>
  <c r="H50" i="24"/>
  <c r="H51" i="24" s="1"/>
  <c r="H40" i="24"/>
  <c r="H38" i="24"/>
  <c r="H39" i="24" s="1"/>
  <c r="H52" i="24"/>
  <c r="G52" i="24"/>
  <c r="G50" i="24"/>
  <c r="G51" i="24" s="1"/>
  <c r="G40" i="24"/>
  <c r="G38" i="24"/>
  <c r="G39" i="24" s="1"/>
  <c r="I52" i="24"/>
  <c r="I50" i="24"/>
  <c r="I51" i="24" s="1"/>
  <c r="I40" i="24"/>
  <c r="I38" i="24"/>
  <c r="I39" i="24" s="1"/>
  <c r="G26" i="24"/>
  <c r="G27" i="24" s="1"/>
  <c r="G28" i="24"/>
  <c r="I28" i="24"/>
  <c r="I26" i="24"/>
  <c r="I27" i="24" s="1"/>
  <c r="F28" i="24"/>
  <c r="F26" i="24"/>
  <c r="F27" i="24" s="1"/>
  <c r="H28" i="24"/>
  <c r="H26" i="24"/>
  <c r="H27" i="24" s="1"/>
  <c r="F14" i="24"/>
  <c r="F15" i="24" s="1"/>
  <c r="F16" i="24"/>
  <c r="H16" i="24"/>
  <c r="H14" i="24"/>
  <c r="H15" i="24" s="1"/>
  <c r="G14" i="24"/>
  <c r="G15" i="24" s="1"/>
  <c r="G16" i="24"/>
  <c r="I16" i="24"/>
  <c r="I14" i="24"/>
  <c r="I15" i="24" s="1"/>
  <c r="L8" i="24"/>
  <c r="E46" i="26"/>
  <c r="E34" i="26"/>
  <c r="E22" i="26"/>
  <c r="E20" i="26"/>
  <c r="E21" i="26" s="1"/>
  <c r="E44" i="26"/>
  <c r="E45" i="26" s="1"/>
  <c r="E10" i="26"/>
  <c r="E32" i="26"/>
  <c r="E33" i="26" s="1"/>
  <c r="F16" i="19"/>
  <c r="O8" i="25"/>
  <c r="G22" i="24"/>
  <c r="G44" i="24"/>
  <c r="G45" i="24" s="1"/>
  <c r="G20" i="24"/>
  <c r="G21" i="24" s="1"/>
  <c r="G8" i="24"/>
  <c r="G9" i="24" s="1"/>
  <c r="G32" i="24"/>
  <c r="G33" i="24" s="1"/>
  <c r="G10" i="24"/>
  <c r="G34" i="24"/>
  <c r="G46" i="24"/>
  <c r="I20" i="24"/>
  <c r="I21" i="24" s="1"/>
  <c r="I32" i="24"/>
  <c r="I33" i="24" s="1"/>
  <c r="I44" i="24"/>
  <c r="I45" i="24" s="1"/>
  <c r="I34" i="24"/>
  <c r="I46" i="24"/>
  <c r="I22" i="24"/>
  <c r="I10" i="24"/>
  <c r="I8" i="24"/>
  <c r="I9" i="24" s="1"/>
  <c r="F44" i="26"/>
  <c r="F45" i="26" s="1"/>
  <c r="F46" i="26"/>
  <c r="F8" i="26"/>
  <c r="F9" i="26" s="1"/>
  <c r="F34" i="26"/>
  <c r="F10" i="26"/>
  <c r="F22" i="26"/>
  <c r="F20" i="26"/>
  <c r="F21" i="26" s="1"/>
  <c r="F32" i="26"/>
  <c r="F33" i="26" s="1"/>
  <c r="F46" i="24"/>
  <c r="F34" i="24"/>
  <c r="F20" i="24"/>
  <c r="F21" i="24" s="1"/>
  <c r="F22" i="24"/>
  <c r="F8" i="24"/>
  <c r="F9" i="24" s="1"/>
  <c r="F44" i="24"/>
  <c r="F45" i="24" s="1"/>
  <c r="F10" i="24"/>
  <c r="F32" i="24"/>
  <c r="F33" i="24" s="1"/>
  <c r="H20" i="26"/>
  <c r="H21" i="26" s="1"/>
  <c r="H34" i="26"/>
  <c r="H32" i="26"/>
  <c r="H33" i="26" s="1"/>
  <c r="H44" i="26"/>
  <c r="H45" i="26" s="1"/>
  <c r="H10" i="26"/>
  <c r="H22" i="26"/>
  <c r="H8" i="26"/>
  <c r="H9" i="26" s="1"/>
  <c r="H46" i="26"/>
  <c r="I46" i="25"/>
  <c r="I22" i="25"/>
  <c r="I44" i="25"/>
  <c r="I45" i="25" s="1"/>
  <c r="I32" i="25"/>
  <c r="I33" i="25" s="1"/>
  <c r="I10" i="25"/>
  <c r="I20" i="25"/>
  <c r="I21" i="25" s="1"/>
  <c r="I34" i="25"/>
  <c r="I8" i="25"/>
  <c r="I9" i="25" s="1"/>
  <c r="H44" i="24"/>
  <c r="H45" i="24" s="1"/>
  <c r="H8" i="24"/>
  <c r="H9" i="24" s="1"/>
  <c r="H34" i="24"/>
  <c r="H46" i="24"/>
  <c r="H10" i="24"/>
  <c r="H20" i="24"/>
  <c r="H21" i="24" s="1"/>
  <c r="H32" i="24"/>
  <c r="H33" i="24" s="1"/>
  <c r="H22" i="24"/>
  <c r="G8" i="26"/>
  <c r="G9" i="26" s="1"/>
  <c r="G34" i="26"/>
  <c r="G10" i="26"/>
  <c r="G22" i="26"/>
  <c r="G44" i="26"/>
  <c r="G45" i="26" s="1"/>
  <c r="G46" i="26"/>
  <c r="G20" i="26"/>
  <c r="G21" i="26" s="1"/>
  <c r="G32" i="26"/>
  <c r="G33" i="26" s="1"/>
  <c r="E16" i="19"/>
  <c r="N8" i="25"/>
  <c r="E46" i="25"/>
  <c r="E44" i="25"/>
  <c r="E45" i="25" s="1"/>
  <c r="E34" i="25"/>
  <c r="E10" i="25"/>
  <c r="E22" i="25"/>
  <c r="E32" i="25"/>
  <c r="E33" i="25" s="1"/>
  <c r="D16" i="19"/>
  <c r="M8" i="25"/>
  <c r="C49" i="19"/>
  <c r="H44" i="27"/>
  <c r="H45" i="27" s="1"/>
  <c r="H34" i="27"/>
  <c r="H46" i="27"/>
  <c r="H22" i="27"/>
  <c r="H20" i="27"/>
  <c r="H21" i="27" s="1"/>
  <c r="H8" i="27"/>
  <c r="H9" i="27" s="1"/>
  <c r="H10" i="27"/>
  <c r="H32" i="27"/>
  <c r="H33" i="27" s="1"/>
  <c r="C42" i="19"/>
  <c r="L8" i="27"/>
  <c r="D42" i="19"/>
  <c r="M8" i="27"/>
  <c r="G44" i="27"/>
  <c r="G45" i="27" s="1"/>
  <c r="G8" i="27"/>
  <c r="G9" i="27" s="1"/>
  <c r="G34" i="27"/>
  <c r="G32" i="27"/>
  <c r="G33" i="27" s="1"/>
  <c r="G46" i="27"/>
  <c r="G20" i="27"/>
  <c r="G21" i="27" s="1"/>
  <c r="G22" i="27"/>
  <c r="G10" i="27"/>
  <c r="C16" i="19"/>
  <c r="C22" i="19" l="1"/>
  <c r="C23" i="19" s="1"/>
  <c r="F28" i="27"/>
  <c r="F38" i="27"/>
  <c r="F39" i="27" s="1"/>
  <c r="F16" i="27"/>
  <c r="F50" i="27"/>
  <c r="F51" i="27" s="1"/>
  <c r="F40" i="27"/>
  <c r="F26" i="27"/>
  <c r="F27" i="27" s="1"/>
  <c r="F52" i="27"/>
  <c r="F14" i="27"/>
  <c r="F15" i="27" s="1"/>
  <c r="E28" i="27"/>
  <c r="E38" i="27"/>
  <c r="E39" i="27" s="1"/>
  <c r="E16" i="27"/>
  <c r="E50" i="27"/>
  <c r="E51" i="27" s="1"/>
  <c r="E40" i="27"/>
  <c r="E26" i="27"/>
  <c r="E27" i="27" s="1"/>
  <c r="E8" i="27"/>
  <c r="E9" i="27" s="1"/>
  <c r="E52" i="27"/>
  <c r="E14" i="27"/>
  <c r="E15" i="27" s="1"/>
  <c r="F40" i="25"/>
  <c r="F50" i="25"/>
  <c r="F51" i="25" s="1"/>
  <c r="F28" i="25"/>
  <c r="F52" i="25"/>
  <c r="F38" i="25"/>
  <c r="F39" i="25" s="1"/>
  <c r="F14" i="25"/>
  <c r="F15" i="25" s="1"/>
  <c r="F26" i="25"/>
  <c r="F27" i="25" s="1"/>
  <c r="F16" i="25"/>
  <c r="H26" i="25"/>
  <c r="H27" i="25" s="1"/>
  <c r="H16" i="25"/>
  <c r="H52" i="25"/>
  <c r="H38" i="25"/>
  <c r="H39" i="25" s="1"/>
  <c r="H14" i="25"/>
  <c r="H15" i="25" s="1"/>
  <c r="H28" i="25"/>
  <c r="H40" i="25"/>
  <c r="H50" i="25"/>
  <c r="H51" i="25" s="1"/>
  <c r="G52" i="25"/>
  <c r="G38" i="25"/>
  <c r="G39" i="25" s="1"/>
  <c r="G14" i="25"/>
  <c r="G15" i="25" s="1"/>
  <c r="G40" i="25"/>
  <c r="G50" i="25"/>
  <c r="G51" i="25" s="1"/>
  <c r="G26" i="25"/>
  <c r="G27" i="25" s="1"/>
  <c r="G16" i="25"/>
  <c r="G28" i="25"/>
  <c r="E32" i="24"/>
  <c r="E33" i="24" s="1"/>
  <c r="E52" i="24"/>
  <c r="E50" i="24"/>
  <c r="E51" i="24" s="1"/>
  <c r="E40" i="24"/>
  <c r="E44" i="24"/>
  <c r="E45" i="24" s="1"/>
  <c r="E38" i="24"/>
  <c r="E39" i="24" s="1"/>
  <c r="E20" i="24"/>
  <c r="E21" i="24" s="1"/>
  <c r="E28" i="24"/>
  <c r="E26" i="24"/>
  <c r="E27" i="24" s="1"/>
  <c r="E14" i="24"/>
  <c r="E15" i="24" s="1"/>
  <c r="E8" i="24"/>
  <c r="E9" i="24" s="1"/>
  <c r="E16" i="24"/>
  <c r="E10" i="24"/>
  <c r="H44" i="25"/>
  <c r="H45" i="25" s="1"/>
  <c r="H20" i="25"/>
  <c r="H21" i="25" s="1"/>
  <c r="H10" i="25"/>
  <c r="H32" i="25"/>
  <c r="H33" i="25" s="1"/>
  <c r="H34" i="25"/>
  <c r="H8" i="25"/>
  <c r="H9" i="25" s="1"/>
  <c r="H46" i="25"/>
  <c r="H22" i="25"/>
  <c r="E46" i="24"/>
  <c r="E22" i="24"/>
  <c r="E34" i="24"/>
  <c r="G34" i="25"/>
  <c r="G44" i="25"/>
  <c r="G45" i="25" s="1"/>
  <c r="G10" i="25"/>
  <c r="G8" i="25"/>
  <c r="G9" i="25" s="1"/>
  <c r="G46" i="25"/>
  <c r="G20" i="25"/>
  <c r="G21" i="25" s="1"/>
  <c r="G32" i="25"/>
  <c r="G33" i="25" s="1"/>
  <c r="G22" i="25"/>
  <c r="F10" i="25"/>
  <c r="F32" i="25"/>
  <c r="F33" i="25" s="1"/>
  <c r="F8" i="25"/>
  <c r="F9" i="25" s="1"/>
  <c r="F34" i="25"/>
  <c r="F44" i="25"/>
  <c r="F45" i="25" s="1"/>
  <c r="F20" i="25"/>
  <c r="F21" i="25" s="1"/>
  <c r="F46" i="25"/>
  <c r="F22" i="25"/>
  <c r="E46" i="27"/>
  <c r="E44" i="27"/>
  <c r="E45" i="27" s="1"/>
  <c r="E32" i="27"/>
  <c r="E33" i="27" s="1"/>
  <c r="E10" i="27"/>
  <c r="E20" i="27"/>
  <c r="E21" i="27" s="1"/>
  <c r="E34" i="27"/>
  <c r="E22" i="27"/>
  <c r="F32" i="27"/>
  <c r="F33" i="27" s="1"/>
  <c r="F46" i="27"/>
  <c r="F20" i="27"/>
  <c r="F21" i="27" s="1"/>
  <c r="F22" i="27"/>
  <c r="F10" i="27"/>
  <c r="F8" i="27"/>
  <c r="F9" i="27" s="1"/>
  <c r="F34" i="27"/>
  <c r="F44" i="27"/>
  <c r="F45" i="27" s="1"/>
</calcChain>
</file>

<file path=xl/sharedStrings.xml><?xml version="1.0" encoding="utf-8"?>
<sst xmlns="http://schemas.openxmlformats.org/spreadsheetml/2006/main" count="1104" uniqueCount="68">
  <si>
    <t>Year 1</t>
  </si>
  <si>
    <t>Year 2</t>
  </si>
  <si>
    <t>Year 3</t>
  </si>
  <si>
    <t>Year 4</t>
  </si>
  <si>
    <t>Year 5</t>
  </si>
  <si>
    <t>Tariff</t>
  </si>
  <si>
    <t>Bidding Round</t>
  </si>
  <si>
    <t>Reserve Price (RP)</t>
  </si>
  <si>
    <t>Price Step</t>
  </si>
  <si>
    <t>Capacity on offer:</t>
  </si>
  <si>
    <t>RP + 1 PS</t>
  </si>
  <si>
    <t>RP + 2 PS</t>
  </si>
  <si>
    <t>RP + 3 PS</t>
  </si>
  <si>
    <t>ENTSOG SJWS Auction Simulation</t>
  </si>
  <si>
    <t>Bidding Ladder 2</t>
  </si>
  <si>
    <t>Bidding Ladder 3</t>
  </si>
  <si>
    <t>Bidding Ladder 4</t>
  </si>
  <si>
    <t>Capacity on offer</t>
  </si>
  <si>
    <t>BL 1</t>
  </si>
  <si>
    <t>BL 2</t>
  </si>
  <si>
    <t>BL 3</t>
  </si>
  <si>
    <t>BL 4</t>
  </si>
  <si>
    <t>Capacity allocated</t>
  </si>
  <si>
    <t>Value of User Commitment</t>
  </si>
  <si>
    <t>PVUC</t>
  </si>
  <si>
    <t xml:space="preserve">Bidding Ladder 1 </t>
  </si>
  <si>
    <t>Base Case (no increment)</t>
  </si>
  <si>
    <t>Starting Price</t>
  </si>
  <si>
    <t>PVAR</t>
  </si>
  <si>
    <t>F-Factor</t>
  </si>
  <si>
    <t>Required PVUC</t>
  </si>
  <si>
    <t>Medium increment</t>
  </si>
  <si>
    <t>Low increment</t>
  </si>
  <si>
    <t>High increment</t>
  </si>
  <si>
    <t>Network User 1</t>
  </si>
  <si>
    <t>Bidding Results</t>
  </si>
  <si>
    <t>Network User 2</t>
  </si>
  <si>
    <t>Network User 3</t>
  </si>
  <si>
    <t>Network User 4</t>
  </si>
  <si>
    <t>Actual PVUC</t>
  </si>
  <si>
    <t>Economic Test Result</t>
  </si>
  <si>
    <t>N/A</t>
  </si>
  <si>
    <t>Discount rate</t>
  </si>
  <si>
    <t>Sum of user commitments</t>
  </si>
  <si>
    <t>Bidding Ladder 1</t>
  </si>
  <si>
    <t>Capacity requested at RP</t>
  </si>
  <si>
    <t>Capacity being allocated</t>
  </si>
  <si>
    <t>Auction Results Bidding Ladder 1</t>
  </si>
  <si>
    <t>Auction Results Bidding Ladder 2</t>
  </si>
  <si>
    <t>Auction Results Bidding Ladder 4</t>
  </si>
  <si>
    <t>Auction Results Bidding Ladder 3</t>
  </si>
  <si>
    <t>Coverage</t>
  </si>
  <si>
    <t>Applicable Tariff</t>
  </si>
  <si>
    <t>Credit Limit for BL 1</t>
  </si>
  <si>
    <t>Credit Limit for BL 2</t>
  </si>
  <si>
    <t>Credit Limit for BL 3</t>
  </si>
  <si>
    <t>Credit Limit for BL 4</t>
  </si>
  <si>
    <t>Credit Limit for all BL</t>
  </si>
  <si>
    <t>You are a network user active in both markets and requiring transport capacity from market A to market B. You are expecting an increase in supply and trading possibilities in market B through incremental capacity and therefore you are willing to book more capacity in case incremental capacity is realised.
Please maximise your capacity bids within the given credit limit per BL!</t>
  </si>
  <si>
    <t>You are a network user active in both markets and requiring transport capacity from market A to market B. You are expecting an alignment of commodity prices in markets A and B through incremental capacity which would reduce your expected revenues from trading activities between the markets. Therefore you require less capacity in case incremental capacity is realised.
Please maximise your capacity bids within the given credit limit per BL!</t>
  </si>
  <si>
    <t>You are a network user active in both markets and requiring transport capacity from market A to market B. Your credit limit is decreasing for the later years of the booking horizon, however it is not affected by the amount of capacity on offer.
Please maximise your capacity bids within the given credit limit per BL!</t>
  </si>
  <si>
    <t>You are a network user active in both markets and requiring transport capacity from market A to market B. Your credit limit is not dependent on the amount of capacity on offer and therefore you make use of a bidding assisstant allowing you only to fill out one bidding ladder (BL 1) with the remaining bidding ladders being filled automatically.
Please maximise your capacity bids within the given credit limit per BL!</t>
  </si>
  <si>
    <t>Network User 5</t>
  </si>
  <si>
    <t>Network User 6</t>
  </si>
  <si>
    <t>Network User 7</t>
  </si>
  <si>
    <t>Network User 8</t>
  </si>
  <si>
    <t>You are a network user….
Please maximise your capacity bids within the given credit limit per BL!</t>
  </si>
  <si>
    <t>Network User Test</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</si>
</sst>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rgb="FFFFFFFF"/>
      <name val="Calibri"/>
      <family val="2"/>
    </font>
    <font>
      <b/>
      <sz val="12"/>
      <name val="Calibri"/>
      <family val="2"/>
    </font>
    <font>
      <b/>
      <sz val="14"/>
      <color rgb="FFFFFFFF"/>
      <name val="Calibri"/>
      <family val="2"/>
    </font>
    <font>
      <sz val="12"/>
      <name val="Calibri"/>
      <family val="2"/>
      <scheme val="minor"/>
    </font>
    <font>
      <sz val="10"/>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0"/>
      <color theme="1"/>
      <name val="Calibri"/>
      <family val="2"/>
      <scheme val="minor"/>
    </font>
    <font>
      <b/>
      <sz val="14"/>
      <color theme="1"/>
      <name val="Calibri"/>
      <family val="2"/>
      <scheme val="minor"/>
    </font>
    <font>
      <sz val="11"/>
      <color theme="1"/>
      <name val="Calibri"/>
      <family val="2"/>
      <scheme val="minor"/>
    </font>
    <font>
      <sz val="10"/>
      <name val="Calibri"/>
      <family val="2"/>
      <scheme val="minor"/>
    </font>
    <font>
      <b/>
      <sz val="12"/>
      <name val="Calibri"/>
      <family val="2"/>
      <scheme val="minor"/>
    </font>
  </fonts>
  <fills count="16">
    <fill>
      <patternFill patternType="none"/>
    </fill>
    <fill>
      <patternFill patternType="gray125"/>
    </fill>
    <fill>
      <patternFill patternType="solid">
        <fgColor rgb="FF2A3F82"/>
        <bgColor indexed="64"/>
      </patternFill>
    </fill>
    <fill>
      <patternFill patternType="solid">
        <fgColor theme="0" tint="0.59996337778862885"/>
        <bgColor indexed="64"/>
      </patternFill>
    </fill>
    <fill>
      <patternFill patternType="solid">
        <fgColor rgb="FFBFBFBF"/>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3" tint="0.39997558519241921"/>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9">
    <xf numFmtId="0" fontId="0" fillId="0" borderId="0"/>
    <xf numFmtId="0" fontId="1" fillId="2" borderId="0" applyNumberFormat="0" applyBorder="0" applyAlignment="0" applyProtection="0"/>
    <xf numFmtId="0" fontId="1" fillId="3" borderId="0" applyNumberFormat="0" applyAlignment="0" applyProtection="0"/>
    <xf numFmtId="0" fontId="2" fillId="0" borderId="0" applyNumberFormat="0" applyAlignment="0" applyProtection="0"/>
    <xf numFmtId="0" fontId="3" fillId="5" borderId="0" applyBorder="0" applyAlignment="0" applyProtection="0"/>
    <xf numFmtId="0" fontId="1" fillId="4" borderId="0" applyAlignment="0" applyProtection="0"/>
    <xf numFmtId="0" fontId="2" fillId="0" borderId="0" applyAlignment="0" applyProtection="0"/>
    <xf numFmtId="0" fontId="4" fillId="0" borderId="0"/>
    <xf numFmtId="9" fontId="11" fillId="0" borderId="0" applyFont="0" applyFill="0" applyBorder="0" applyAlignment="0" applyProtection="0"/>
  </cellStyleXfs>
  <cellXfs count="232">
    <xf numFmtId="0" fontId="0" fillId="0" borderId="0" xfId="0"/>
    <xf numFmtId="0" fontId="5" fillId="6" borderId="0" xfId="0" applyFont="1" applyFill="1" applyBorder="1"/>
    <xf numFmtId="0" fontId="5" fillId="7" borderId="0" xfId="0" applyFont="1" applyFill="1"/>
    <xf numFmtId="0" fontId="0" fillId="6" borderId="0" xfId="0" applyFill="1" applyBorder="1"/>
    <xf numFmtId="0" fontId="5" fillId="10" borderId="0" xfId="0" applyFont="1" applyFill="1"/>
    <xf numFmtId="0" fontId="5" fillId="6" borderId="13" xfId="0" applyFont="1" applyFill="1" applyBorder="1"/>
    <xf numFmtId="0" fontId="5" fillId="6" borderId="3" xfId="0" applyFont="1" applyFill="1" applyBorder="1"/>
    <xf numFmtId="0" fontId="5" fillId="6" borderId="14" xfId="0" applyFont="1" applyFill="1" applyBorder="1"/>
    <xf numFmtId="0" fontId="5" fillId="6" borderId="15"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16" xfId="0" applyFont="1" applyFill="1" applyBorder="1"/>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7" xfId="0" applyFont="1" applyFill="1" applyBorder="1"/>
    <xf numFmtId="0" fontId="5" fillId="6" borderId="23" xfId="0" applyFont="1" applyFill="1" applyBorder="1"/>
    <xf numFmtId="0" fontId="5" fillId="6" borderId="18" xfId="0" applyFont="1" applyFill="1" applyBorder="1"/>
    <xf numFmtId="0" fontId="0" fillId="11" borderId="0" xfId="0" applyFill="1"/>
    <xf numFmtId="0" fontId="0" fillId="6" borderId="13" xfId="0" applyFill="1" applyBorder="1"/>
    <xf numFmtId="0" fontId="0" fillId="6" borderId="3" xfId="0" applyFill="1" applyBorder="1"/>
    <xf numFmtId="0" fontId="0" fillId="6" borderId="14" xfId="0" applyFill="1" applyBorder="1"/>
    <xf numFmtId="0" fontId="0" fillId="6" borderId="15" xfId="0" applyFill="1" applyBorder="1"/>
    <xf numFmtId="0" fontId="0" fillId="6" borderId="16" xfId="0" applyFill="1" applyBorder="1"/>
    <xf numFmtId="0" fontId="0" fillId="6" borderId="17" xfId="0" applyFill="1" applyBorder="1"/>
    <xf numFmtId="0" fontId="0" fillId="6" borderId="23" xfId="0" applyFill="1" applyBorder="1"/>
    <xf numFmtId="0" fontId="0" fillId="6" borderId="18" xfId="0" applyFill="1" applyBorder="1"/>
    <xf numFmtId="0" fontId="8" fillId="6" borderId="0" xfId="0" applyFont="1" applyFill="1" applyBorder="1"/>
    <xf numFmtId="0" fontId="0" fillId="6" borderId="2" xfId="0" applyFill="1" applyBorder="1" applyAlignment="1">
      <alignment horizontal="center" vertical="center"/>
    </xf>
    <xf numFmtId="0" fontId="0" fillId="6" borderId="2" xfId="0" applyFill="1" applyBorder="1"/>
    <xf numFmtId="0" fontId="7"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7" fillId="11" borderId="0" xfId="0" applyFont="1" applyFill="1" applyBorder="1"/>
    <xf numFmtId="0" fontId="0" fillId="11" borderId="0" xfId="0" applyFill="1" applyBorder="1"/>
    <xf numFmtId="0" fontId="5" fillId="11" borderId="0" xfId="0" applyFont="1" applyFill="1" applyBorder="1"/>
    <xf numFmtId="0" fontId="5" fillId="11" borderId="0" xfId="0" applyFont="1" applyFill="1" applyBorder="1" applyAlignment="1">
      <alignment horizontal="center" vertical="center"/>
    </xf>
    <xf numFmtId="0" fontId="5" fillId="11" borderId="0" xfId="0" applyFont="1" applyFill="1" applyBorder="1" applyAlignment="1">
      <alignment horizontal="center" vertical="center" wrapText="1"/>
    </xf>
    <xf numFmtId="0" fontId="6" fillId="6" borderId="0" xfId="0" applyFont="1" applyFill="1" applyBorder="1"/>
    <xf numFmtId="0" fontId="6" fillId="6" borderId="0" xfId="0" applyFont="1" applyFill="1" applyBorder="1" applyAlignment="1">
      <alignment horizontal="center" vertical="center"/>
    </xf>
    <xf numFmtId="0" fontId="5" fillId="8" borderId="24" xfId="0" applyFont="1" applyFill="1" applyBorder="1"/>
    <xf numFmtId="0" fontId="5" fillId="8" borderId="25" xfId="0" applyFont="1" applyFill="1" applyBorder="1"/>
    <xf numFmtId="0" fontId="5" fillId="8" borderId="26" xfId="0" applyFont="1" applyFill="1" applyBorder="1"/>
    <xf numFmtId="0" fontId="5" fillId="8" borderId="27" xfId="0" applyFont="1" applyFill="1" applyBorder="1"/>
    <xf numFmtId="0" fontId="5" fillId="8" borderId="0" xfId="0" applyFont="1" applyFill="1" applyBorder="1"/>
    <xf numFmtId="0" fontId="5" fillId="8" borderId="28" xfId="0" applyFont="1" applyFill="1" applyBorder="1"/>
    <xf numFmtId="0" fontId="5" fillId="8" borderId="29" xfId="0" applyFont="1" applyFill="1" applyBorder="1"/>
    <xf numFmtId="0" fontId="5" fillId="8" borderId="30" xfId="0" applyFont="1" applyFill="1" applyBorder="1"/>
    <xf numFmtId="0" fontId="5" fillId="8" borderId="31" xfId="0" applyFont="1" applyFill="1" applyBorder="1"/>
    <xf numFmtId="0" fontId="5" fillId="12" borderId="24" xfId="0" applyFont="1" applyFill="1" applyBorder="1"/>
    <xf numFmtId="0" fontId="5" fillId="12" borderId="25" xfId="0" applyFont="1" applyFill="1" applyBorder="1"/>
    <xf numFmtId="0" fontId="5" fillId="12" borderId="26" xfId="0" applyFont="1" applyFill="1" applyBorder="1"/>
    <xf numFmtId="0" fontId="5" fillId="12" borderId="27" xfId="0" applyFont="1" applyFill="1" applyBorder="1"/>
    <xf numFmtId="0" fontId="10" fillId="12" borderId="0" xfId="0" applyFont="1" applyFill="1" applyBorder="1"/>
    <xf numFmtId="0" fontId="5" fillId="12" borderId="0" xfId="0" applyFont="1" applyFill="1" applyBorder="1"/>
    <xf numFmtId="0" fontId="5" fillId="12" borderId="28" xfId="0" applyFont="1" applyFill="1" applyBorder="1"/>
    <xf numFmtId="0" fontId="6" fillId="12" borderId="0" xfId="0" applyFont="1" applyFill="1" applyBorder="1"/>
    <xf numFmtId="0" fontId="5" fillId="12" borderId="2" xfId="0" applyFont="1" applyFill="1" applyBorder="1" applyAlignment="1">
      <alignment horizontal="center"/>
    </xf>
    <xf numFmtId="0" fontId="5" fillId="12" borderId="29" xfId="0" applyFont="1" applyFill="1" applyBorder="1"/>
    <xf numFmtId="0" fontId="5" fillId="12" borderId="30" xfId="0" applyFont="1" applyFill="1" applyBorder="1"/>
    <xf numFmtId="0" fontId="5" fillId="12" borderId="31" xfId="0" applyFont="1" applyFill="1" applyBorder="1"/>
    <xf numFmtId="0" fontId="5" fillId="13" borderId="24" xfId="0" applyFont="1" applyFill="1" applyBorder="1"/>
    <xf numFmtId="0" fontId="5" fillId="13" borderId="25" xfId="0" applyFont="1" applyFill="1" applyBorder="1"/>
    <xf numFmtId="0" fontId="5" fillId="13" borderId="26" xfId="0" applyFont="1" applyFill="1" applyBorder="1"/>
    <xf numFmtId="0" fontId="5" fillId="13" borderId="27" xfId="0" applyFont="1" applyFill="1" applyBorder="1"/>
    <xf numFmtId="0" fontId="10" fillId="13" borderId="0" xfId="0" applyFont="1" applyFill="1" applyBorder="1"/>
    <xf numFmtId="0" fontId="5" fillId="13" borderId="0" xfId="0" applyFont="1" applyFill="1" applyBorder="1"/>
    <xf numFmtId="0" fontId="5" fillId="13" borderId="28" xfId="0" applyFont="1" applyFill="1" applyBorder="1"/>
    <xf numFmtId="0" fontId="6" fillId="13" borderId="0" xfId="0" applyFont="1" applyFill="1" applyBorder="1"/>
    <xf numFmtId="0" fontId="5" fillId="13" borderId="2" xfId="0" applyFont="1" applyFill="1" applyBorder="1" applyAlignment="1">
      <alignment horizontal="center"/>
    </xf>
    <xf numFmtId="0" fontId="5" fillId="13" borderId="29" xfId="0" applyFont="1" applyFill="1" applyBorder="1"/>
    <xf numFmtId="0" fontId="5" fillId="13" borderId="30" xfId="0" applyFont="1" applyFill="1" applyBorder="1"/>
    <xf numFmtId="0" fontId="5" fillId="13" borderId="31" xfId="0" applyFont="1" applyFill="1" applyBorder="1"/>
    <xf numFmtId="0" fontId="5" fillId="14" borderId="24" xfId="0" applyFont="1" applyFill="1" applyBorder="1"/>
    <xf numFmtId="0" fontId="5" fillId="14" borderId="25" xfId="0" applyFont="1" applyFill="1" applyBorder="1"/>
    <xf numFmtId="0" fontId="5" fillId="14" borderId="26" xfId="0" applyFont="1" applyFill="1" applyBorder="1"/>
    <xf numFmtId="0" fontId="5" fillId="14" borderId="27" xfId="0" applyFont="1" applyFill="1" applyBorder="1"/>
    <xf numFmtId="0" fontId="10" fillId="14" borderId="0" xfId="0" applyFont="1" applyFill="1" applyBorder="1"/>
    <xf numFmtId="0" fontId="5" fillId="14" borderId="0" xfId="0" applyFont="1" applyFill="1" applyBorder="1"/>
    <xf numFmtId="0" fontId="5" fillId="14" borderId="28" xfId="0" applyFont="1" applyFill="1" applyBorder="1"/>
    <xf numFmtId="0" fontId="6" fillId="14" borderId="0" xfId="0" applyFont="1" applyFill="1" applyBorder="1"/>
    <xf numFmtId="0" fontId="5" fillId="14" borderId="2" xfId="0" applyFont="1" applyFill="1" applyBorder="1" applyAlignment="1">
      <alignment horizontal="center"/>
    </xf>
    <xf numFmtId="0" fontId="5" fillId="14" borderId="29" xfId="0" applyFont="1" applyFill="1" applyBorder="1"/>
    <xf numFmtId="0" fontId="5" fillId="14" borderId="30" xfId="0" applyFont="1" applyFill="1" applyBorder="1"/>
    <xf numFmtId="0" fontId="5" fillId="14" borderId="31" xfId="0" applyFont="1" applyFill="1" applyBorder="1"/>
    <xf numFmtId="0" fontId="5" fillId="15" borderId="24" xfId="0" applyFont="1" applyFill="1" applyBorder="1"/>
    <xf numFmtId="0" fontId="5" fillId="15" borderId="25" xfId="0" applyFont="1" applyFill="1" applyBorder="1"/>
    <xf numFmtId="0" fontId="5" fillId="15" borderId="26" xfId="0" applyFont="1" applyFill="1" applyBorder="1"/>
    <xf numFmtId="0" fontId="5" fillId="15" borderId="27" xfId="0" applyFont="1" applyFill="1" applyBorder="1"/>
    <xf numFmtId="0" fontId="10" fillId="15" borderId="0" xfId="0" applyFont="1" applyFill="1" applyBorder="1"/>
    <xf numFmtId="0" fontId="5" fillId="15" borderId="0" xfId="0" applyFont="1" applyFill="1" applyBorder="1"/>
    <xf numFmtId="0" fontId="5" fillId="15" borderId="28" xfId="0" applyFont="1" applyFill="1" applyBorder="1"/>
    <xf numFmtId="0" fontId="6" fillId="15" borderId="0" xfId="0" applyFont="1" applyFill="1" applyBorder="1"/>
    <xf numFmtId="0" fontId="5" fillId="15" borderId="2" xfId="0" applyFont="1" applyFill="1" applyBorder="1" applyAlignment="1">
      <alignment horizontal="center"/>
    </xf>
    <xf numFmtId="0" fontId="5" fillId="15" borderId="29" xfId="0" applyFont="1" applyFill="1" applyBorder="1"/>
    <xf numFmtId="0" fontId="5" fillId="15" borderId="30" xfId="0" applyFont="1" applyFill="1" applyBorder="1"/>
    <xf numFmtId="0" fontId="5" fillId="15" borderId="31" xfId="0" applyFont="1" applyFill="1" applyBorder="1"/>
    <xf numFmtId="0" fontId="9" fillId="6" borderId="2" xfId="0" applyFont="1" applyFill="1" applyBorder="1"/>
    <xf numFmtId="0" fontId="5" fillId="6" borderId="2" xfId="0" applyFont="1" applyFill="1" applyBorder="1" applyAlignment="1">
      <alignment horizontal="center"/>
    </xf>
    <xf numFmtId="0" fontId="5" fillId="9" borderId="0" xfId="0" applyFont="1" applyFill="1"/>
    <xf numFmtId="0" fontId="5" fillId="6" borderId="2" xfId="0" applyFont="1" applyFill="1" applyBorder="1"/>
    <xf numFmtId="0" fontId="5" fillId="8" borderId="2" xfId="0" applyFont="1" applyFill="1" applyBorder="1" applyAlignment="1">
      <alignment horizontal="center" vertical="center"/>
    </xf>
    <xf numFmtId="0" fontId="5" fillId="6" borderId="2" xfId="0" applyFont="1" applyFill="1" applyBorder="1" applyAlignment="1">
      <alignment vertical="center"/>
    </xf>
    <xf numFmtId="0" fontId="5" fillId="15" borderId="19" xfId="0" applyFont="1" applyFill="1" applyBorder="1" applyAlignment="1">
      <alignment horizontal="center"/>
    </xf>
    <xf numFmtId="0" fontId="5" fillId="14" borderId="19" xfId="0" applyFont="1" applyFill="1" applyBorder="1" applyAlignment="1">
      <alignment horizontal="center"/>
    </xf>
    <xf numFmtId="0" fontId="5" fillId="13" borderId="19" xfId="0" applyFont="1" applyFill="1" applyBorder="1" applyAlignment="1">
      <alignment horizontal="center"/>
    </xf>
    <xf numFmtId="0" fontId="5" fillId="12" borderId="19" xfId="0" applyFont="1" applyFill="1" applyBorder="1" applyAlignment="1">
      <alignment horizontal="center"/>
    </xf>
    <xf numFmtId="1" fontId="5" fillId="6" borderId="2" xfId="0" applyNumberFormat="1" applyFont="1" applyFill="1" applyBorder="1" applyAlignment="1">
      <alignment vertical="center"/>
    </xf>
    <xf numFmtId="0" fontId="5" fillId="6" borderId="2"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6" fillId="14" borderId="0" xfId="0" applyFont="1" applyFill="1" applyBorder="1" applyAlignment="1">
      <alignment horizontal="left" vertical="top" wrapText="1"/>
    </xf>
    <xf numFmtId="0" fontId="6" fillId="15" borderId="0" xfId="0" applyFont="1" applyFill="1" applyBorder="1" applyAlignment="1">
      <alignment horizontal="left" vertical="top" wrapText="1"/>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xf>
    <xf numFmtId="0" fontId="12" fillId="6" borderId="0" xfId="0" applyFont="1" applyFill="1"/>
    <xf numFmtId="0" fontId="12" fillId="6" borderId="2" xfId="0" applyFont="1" applyFill="1" applyBorder="1" applyAlignment="1">
      <alignment horizontal="center" vertical="center"/>
    </xf>
    <xf numFmtId="9" fontId="12" fillId="6" borderId="2" xfId="8" applyFont="1" applyFill="1" applyBorder="1" applyAlignment="1">
      <alignment horizontal="center" vertical="center"/>
    </xf>
    <xf numFmtId="0" fontId="12" fillId="6" borderId="0" xfId="0" applyFont="1" applyFill="1" applyAlignment="1">
      <alignment horizontal="center" vertical="center"/>
    </xf>
    <xf numFmtId="0" fontId="12" fillId="6" borderId="0" xfId="0" applyFont="1" applyFill="1" applyBorder="1" applyAlignment="1">
      <alignment horizontal="left"/>
    </xf>
    <xf numFmtId="0" fontId="12" fillId="6" borderId="0"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9" fontId="12" fillId="6" borderId="8" xfId="8"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3" fillId="6" borderId="0" xfId="0" applyFont="1" applyFill="1"/>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1" fontId="5" fillId="6" borderId="10" xfId="0" applyNumberFormat="1" applyFont="1" applyFill="1" applyBorder="1" applyAlignment="1">
      <alignment horizontal="center" vertical="center"/>
    </xf>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2" xfId="0" applyFont="1" applyFill="1" applyBorder="1" applyAlignment="1">
      <alignment horizontal="center" vertical="center"/>
    </xf>
    <xf numFmtId="1" fontId="5" fillId="6" borderId="2" xfId="0" applyNumberFormat="1" applyFont="1" applyFill="1" applyBorder="1" applyAlignment="1">
      <alignment horizontal="center" vertical="center"/>
    </xf>
    <xf numFmtId="0" fontId="5" fillId="6" borderId="10"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Border="1"/>
    <xf numFmtId="0" fontId="5" fillId="6" borderId="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2" xfId="0" applyFont="1" applyFill="1" applyBorder="1" applyAlignment="1">
      <alignment horizontal="center" vertical="center"/>
    </xf>
    <xf numFmtId="1" fontId="5" fillId="6"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Border="1" applyAlignment="1">
      <alignment vertical="center"/>
    </xf>
    <xf numFmtId="0" fontId="5" fillId="6" borderId="16" xfId="0" applyFont="1" applyFill="1" applyBorder="1" applyAlignment="1">
      <alignment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1" fontId="5" fillId="6" borderId="8" xfId="0" applyNumberFormat="1" applyFont="1" applyFill="1" applyBorder="1" applyAlignment="1">
      <alignment horizontal="center" vertical="center"/>
    </xf>
    <xf numFmtId="1" fontId="5" fillId="6" borderId="11" xfId="0" applyNumberFormat="1" applyFont="1" applyFill="1" applyBorder="1" applyAlignment="1">
      <alignment horizontal="center" vertical="center"/>
    </xf>
    <xf numFmtId="0" fontId="5" fillId="10" borderId="0" xfId="0" applyFont="1" applyFill="1" applyBorder="1"/>
    <xf numFmtId="0" fontId="5" fillId="10" borderId="0" xfId="0" applyFont="1" applyFill="1" applyBorder="1" applyAlignment="1">
      <alignment horizontal="center" vertical="center"/>
    </xf>
    <xf numFmtId="0" fontId="5" fillId="11" borderId="0" xfId="0" applyFont="1" applyFill="1" applyBorder="1" applyAlignment="1">
      <alignment horizontal="center" vertical="center"/>
    </xf>
    <xf numFmtId="0" fontId="5" fillId="11" borderId="0" xfId="0" applyFont="1" applyFill="1" applyBorder="1" applyAlignment="1">
      <alignment horizontal="center" vertical="center" wrapText="1"/>
    </xf>
    <xf numFmtId="0" fontId="6" fillId="6" borderId="2" xfId="0" applyFont="1" applyFill="1" applyBorder="1" applyAlignment="1">
      <alignment horizontal="left"/>
    </xf>
    <xf numFmtId="0" fontId="5" fillId="6" borderId="12" xfId="0" applyFont="1" applyFill="1" applyBorder="1" applyAlignment="1">
      <alignment horizontal="center" vertical="center"/>
    </xf>
    <xf numFmtId="0" fontId="5" fillId="6" borderId="20" xfId="0" applyFont="1" applyFill="1" applyBorder="1" applyAlignment="1">
      <alignment horizontal="center" vertical="center"/>
    </xf>
    <xf numFmtId="0" fontId="6" fillId="12" borderId="0" xfId="0" applyFont="1" applyFill="1" applyBorder="1" applyAlignment="1">
      <alignment horizontal="left" vertical="top" wrapText="1"/>
    </xf>
    <xf numFmtId="0" fontId="5" fillId="12" borderId="2" xfId="0" applyFont="1" applyFill="1" applyBorder="1" applyAlignment="1">
      <alignment horizontal="left"/>
    </xf>
    <xf numFmtId="0" fontId="6" fillId="13" borderId="0" xfId="0" applyFont="1" applyFill="1" applyBorder="1" applyAlignment="1">
      <alignment horizontal="left" vertical="top" wrapText="1"/>
    </xf>
    <xf numFmtId="0" fontId="5" fillId="13" borderId="2" xfId="0" applyFont="1" applyFill="1" applyBorder="1" applyAlignment="1">
      <alignment horizontal="left"/>
    </xf>
    <xf numFmtId="0" fontId="6" fillId="14" borderId="0" xfId="0" applyFont="1" applyFill="1" applyBorder="1" applyAlignment="1">
      <alignment horizontal="left" vertical="top" wrapText="1"/>
    </xf>
    <xf numFmtId="0" fontId="5" fillId="14" borderId="32" xfId="0" applyFont="1" applyFill="1" applyBorder="1" applyAlignment="1">
      <alignment horizontal="left"/>
    </xf>
    <xf numFmtId="0" fontId="5" fillId="14" borderId="33" xfId="0" applyFont="1" applyFill="1" applyBorder="1" applyAlignment="1">
      <alignment horizontal="left"/>
    </xf>
    <xf numFmtId="0" fontId="5" fillId="14" borderId="2" xfId="0" applyFont="1" applyFill="1" applyBorder="1" applyAlignment="1">
      <alignment horizontal="left"/>
    </xf>
    <xf numFmtId="0" fontId="6" fillId="15" borderId="0" xfId="0" applyFont="1" applyFill="1" applyBorder="1" applyAlignment="1">
      <alignment horizontal="left" vertical="top" wrapText="1"/>
    </xf>
    <xf numFmtId="0" fontId="5" fillId="15" borderId="2" xfId="0" applyFont="1" applyFill="1" applyBorder="1" applyAlignment="1">
      <alignment horizontal="left"/>
    </xf>
    <xf numFmtId="0" fontId="8" fillId="8" borderId="0" xfId="0" applyFont="1" applyFill="1" applyBorder="1" applyAlignment="1">
      <alignment horizontal="center" vertical="center"/>
    </xf>
    <xf numFmtId="0" fontId="5" fillId="6" borderId="2" xfId="0" applyFont="1" applyFill="1" applyBorder="1" applyAlignment="1">
      <alignment horizontal="center" vertical="center"/>
    </xf>
    <xf numFmtId="0" fontId="12" fillId="6" borderId="4" xfId="0" applyFont="1" applyFill="1" applyBorder="1" applyAlignment="1">
      <alignment horizontal="left"/>
    </xf>
    <xf numFmtId="0" fontId="12" fillId="6" borderId="5" xfId="0" applyFont="1" applyFill="1" applyBorder="1" applyAlignment="1">
      <alignment horizontal="left"/>
    </xf>
    <xf numFmtId="0" fontId="12" fillId="6" borderId="7" xfId="0" applyFont="1" applyFill="1" applyBorder="1" applyAlignment="1">
      <alignment horizontal="left"/>
    </xf>
    <xf numFmtId="0" fontId="12" fillId="6" borderId="2" xfId="0" applyFont="1" applyFill="1" applyBorder="1" applyAlignment="1">
      <alignment horizontal="left"/>
    </xf>
    <xf numFmtId="0" fontId="12" fillId="6" borderId="9" xfId="0" applyFont="1" applyFill="1" applyBorder="1" applyAlignment="1">
      <alignment horizontal="left"/>
    </xf>
    <xf numFmtId="0" fontId="12" fillId="6" borderId="10" xfId="0" applyFont="1" applyFill="1" applyBorder="1" applyAlignment="1">
      <alignment horizontal="left"/>
    </xf>
    <xf numFmtId="0" fontId="12" fillId="6" borderId="35" xfId="0" applyFont="1" applyFill="1" applyBorder="1" applyAlignment="1">
      <alignment horizontal="left"/>
    </xf>
    <xf numFmtId="0" fontId="12" fillId="6" borderId="34" xfId="0" applyFont="1" applyFill="1" applyBorder="1" applyAlignment="1">
      <alignment horizontal="left"/>
    </xf>
    <xf numFmtId="0" fontId="12" fillId="6" borderId="33" xfId="0" applyFont="1" applyFill="1" applyBorder="1" applyAlignment="1">
      <alignment horizontal="left"/>
    </xf>
  </cellXfs>
  <cellStyles count="9">
    <cellStyle name="E Head0" xfId="4"/>
    <cellStyle name="E Head1" xfId="5"/>
    <cellStyle name="E Head2" xfId="6"/>
    <cellStyle name="E Normal" xfId="7"/>
    <cellStyle name="Heading 1" xfId="2" builtinId="16" customBuiltin="1"/>
    <cellStyle name="Heading 2" xfId="3" builtinId="17" customBuiltin="1"/>
    <cellStyle name="Normal" xfId="0" builtinId="0"/>
    <cellStyle name="Percent" xfId="8" builtinId="5"/>
    <cellStyle name="Title" xfId="1" builtinId="15" customBuiltin="1"/>
  </cellStyles>
  <dxfs count="8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BFBFBF"/>
      <color rgb="FF87888A"/>
      <color rgb="FF2A3F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2</xdr:row>
      <xdr:rowOff>28574</xdr:rowOff>
    </xdr:from>
    <xdr:to>
      <xdr:col>4</xdr:col>
      <xdr:colOff>95249</xdr:colOff>
      <xdr:row>4</xdr:row>
      <xdr:rowOff>180974</xdr:rowOff>
    </xdr:to>
    <xdr:pic>
      <xdr:nvPicPr>
        <xdr:cNvPr id="2" name="Picture 1" descr="cid:image001.jpg@01CEA24A.CE0B4DD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9" y="409574"/>
          <a:ext cx="1419225" cy="638175"/>
        </a:xfrm>
        <a:prstGeom prst="rect">
          <a:avLst/>
        </a:prstGeom>
        <a:noFill/>
        <a:ln>
          <a:noFill/>
        </a:ln>
      </xdr:spPr>
    </xdr:pic>
    <xdr:clientData/>
  </xdr:twoCellAnchor>
  <xdr:twoCellAnchor editAs="oneCell">
    <xdr:from>
      <xdr:col>1</xdr:col>
      <xdr:colOff>19049</xdr:colOff>
      <xdr:row>6</xdr:row>
      <xdr:rowOff>9526</xdr:rowOff>
    </xdr:from>
    <xdr:to>
      <xdr:col>8</xdr:col>
      <xdr:colOff>161923</xdr:colOff>
      <xdr:row>24</xdr:row>
      <xdr:rowOff>180975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28649" y="1257301"/>
          <a:ext cx="4838699" cy="3629024"/>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ENTSOG">
      <a:dk1>
        <a:srgbClr val="1F4484"/>
      </a:dk1>
      <a:lt1>
        <a:srgbClr val="FFFFFF"/>
      </a:lt1>
      <a:dk2>
        <a:srgbClr val="6B95C7"/>
      </a:dk2>
      <a:lt2>
        <a:srgbClr val="3E6CA4"/>
      </a:lt2>
      <a:accent1>
        <a:srgbClr val="1F4484"/>
      </a:accent1>
      <a:accent2>
        <a:srgbClr val="829824"/>
      </a:accent2>
      <a:accent3>
        <a:srgbClr val="C1D537"/>
      </a:accent3>
      <a:accent4>
        <a:srgbClr val="E8262C"/>
      </a:accent4>
      <a:accent5>
        <a:srgbClr val="EB7A3B"/>
      </a:accent5>
      <a:accent6>
        <a:srgbClr val="F2CA00"/>
      </a:accent6>
      <a:hlink>
        <a:srgbClr val="1F4484"/>
      </a:hlink>
      <a:folHlink>
        <a:srgbClr val="8D75A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58"/>
  <sheetViews>
    <sheetView tabSelected="1" zoomScale="80" zoomScaleNormal="80" workbookViewId="0">
      <selection activeCell="Z50" sqref="Z50"/>
    </sheetView>
  </sheetViews>
  <sheetFormatPr defaultColWidth="9.109375" defaultRowHeight="14.4" x14ac:dyDescent="0.3"/>
  <cols>
    <col min="1" max="1" width="9.109375" style="24"/>
    <col min="2" max="2" width="2.6640625" style="24" customWidth="1"/>
    <col min="3" max="4" width="9.109375" style="24"/>
    <col min="5" max="5" width="21.44140625" style="24" customWidth="1"/>
    <col min="6" max="6" width="9.109375" style="24" customWidth="1"/>
    <col min="7" max="7" width="9.33203125" style="24" bestFit="1" customWidth="1"/>
    <col min="8" max="10" width="9.5546875" style="24" bestFit="1" customWidth="1"/>
    <col min="11" max="11" width="1.88671875" style="24" customWidth="1"/>
    <col min="12" max="12" width="2" style="24" customWidth="1"/>
    <col min="13" max="13" width="9.109375" style="24"/>
    <col min="14" max="14" width="7.88671875" style="24" customWidth="1"/>
    <col min="15" max="15" width="15.44140625" style="24" customWidth="1"/>
    <col min="16" max="16" width="1.88671875" style="24" customWidth="1"/>
    <col min="17" max="16384" width="9.109375" style="24"/>
  </cols>
  <sheetData>
    <row r="3" spans="2:17" x14ac:dyDescent="0.3">
      <c r="B3" s="25"/>
      <c r="C3" s="26"/>
      <c r="D3" s="26"/>
      <c r="E3" s="26"/>
      <c r="F3" s="26"/>
      <c r="G3" s="26"/>
      <c r="H3" s="26"/>
      <c r="I3" s="26"/>
      <c r="J3" s="26"/>
      <c r="K3" s="26"/>
      <c r="L3" s="26"/>
      <c r="M3" s="26"/>
      <c r="N3" s="26"/>
      <c r="O3" s="26"/>
      <c r="P3" s="27"/>
    </row>
    <row r="4" spans="2:17" ht="23.4" x14ac:dyDescent="0.45">
      <c r="B4" s="28"/>
      <c r="C4" s="3"/>
      <c r="D4" s="3"/>
      <c r="E4" s="3"/>
      <c r="F4" s="3"/>
      <c r="G4" s="33" t="s">
        <v>13</v>
      </c>
      <c r="H4" s="3"/>
      <c r="I4" s="3"/>
      <c r="J4" s="3"/>
      <c r="K4" s="3"/>
      <c r="L4" s="3"/>
      <c r="M4" s="3"/>
      <c r="N4" s="3"/>
      <c r="O4" s="3"/>
      <c r="P4" s="29"/>
    </row>
    <row r="5" spans="2:17" x14ac:dyDescent="0.3">
      <c r="B5" s="30"/>
      <c r="C5" s="31"/>
      <c r="D5" s="31"/>
      <c r="E5" s="31"/>
      <c r="F5" s="31"/>
      <c r="G5" s="31"/>
      <c r="H5" s="31"/>
      <c r="I5" s="31"/>
      <c r="J5" s="31"/>
      <c r="K5" s="31"/>
      <c r="L5" s="31"/>
      <c r="M5" s="31"/>
      <c r="N5" s="31"/>
      <c r="O5" s="31"/>
      <c r="P5" s="32"/>
    </row>
    <row r="6" spans="2:17" x14ac:dyDescent="0.3">
      <c r="J6" s="39"/>
      <c r="K6" s="39"/>
      <c r="L6" s="39"/>
      <c r="M6" s="39"/>
      <c r="N6" s="39"/>
      <c r="O6" s="39"/>
      <c r="P6" s="39"/>
      <c r="Q6" s="39"/>
    </row>
    <row r="7" spans="2:17" x14ac:dyDescent="0.3">
      <c r="J7" s="39"/>
      <c r="K7" s="39"/>
      <c r="L7" s="39"/>
      <c r="M7" s="39"/>
      <c r="N7" s="39"/>
      <c r="O7" s="39"/>
      <c r="P7" s="39"/>
      <c r="Q7" s="39"/>
    </row>
    <row r="8" spans="2:17" ht="15.6" x14ac:dyDescent="0.3">
      <c r="J8" s="39"/>
      <c r="K8" s="39"/>
      <c r="L8" s="38"/>
      <c r="M8" s="38"/>
      <c r="N8" s="39"/>
      <c r="O8" s="39"/>
      <c r="P8" s="39"/>
      <c r="Q8" s="39"/>
    </row>
    <row r="9" spans="2:17" x14ac:dyDescent="0.3">
      <c r="J9" s="39"/>
      <c r="K9" s="39"/>
      <c r="L9" s="39"/>
      <c r="M9" s="39"/>
      <c r="N9" s="39"/>
      <c r="O9" s="39"/>
      <c r="P9" s="39"/>
      <c r="Q9" s="39"/>
    </row>
    <row r="10" spans="2:17" ht="16.5" customHeight="1" x14ac:dyDescent="0.3">
      <c r="J10" s="39"/>
      <c r="K10" s="39"/>
      <c r="L10" s="206"/>
      <c r="M10" s="41"/>
      <c r="N10" s="207"/>
      <c r="O10" s="207"/>
      <c r="P10" s="39"/>
      <c r="Q10" s="39"/>
    </row>
    <row r="11" spans="2:17" x14ac:dyDescent="0.3">
      <c r="J11" s="39"/>
      <c r="K11" s="39"/>
      <c r="L11" s="206"/>
      <c r="M11" s="41"/>
      <c r="N11" s="207"/>
      <c r="O11" s="207"/>
      <c r="P11" s="39"/>
      <c r="Q11" s="39"/>
    </row>
    <row r="12" spans="2:17" x14ac:dyDescent="0.3">
      <c r="J12" s="39"/>
      <c r="K12" s="39"/>
      <c r="L12" s="207"/>
      <c r="M12" s="42"/>
      <c r="N12" s="206"/>
      <c r="O12" s="206"/>
      <c r="P12" s="39"/>
      <c r="Q12" s="39"/>
    </row>
    <row r="13" spans="2:17" x14ac:dyDescent="0.3">
      <c r="J13" s="39"/>
      <c r="K13" s="39"/>
      <c r="L13" s="207"/>
      <c r="M13" s="42"/>
      <c r="N13" s="206"/>
      <c r="O13" s="206"/>
      <c r="P13" s="39"/>
      <c r="Q13" s="39"/>
    </row>
    <row r="14" spans="2:17" x14ac:dyDescent="0.3">
      <c r="J14" s="39"/>
      <c r="K14" s="39"/>
      <c r="L14" s="207"/>
      <c r="M14" s="42"/>
      <c r="N14" s="206"/>
      <c r="O14" s="206"/>
      <c r="P14" s="39"/>
      <c r="Q14" s="39"/>
    </row>
    <row r="15" spans="2:17" x14ac:dyDescent="0.3">
      <c r="J15" s="39"/>
      <c r="K15" s="39"/>
      <c r="L15" s="207"/>
      <c r="M15" s="42"/>
      <c r="N15" s="206"/>
      <c r="O15" s="206"/>
      <c r="P15" s="39"/>
      <c r="Q15" s="39"/>
    </row>
    <row r="16" spans="2:17" x14ac:dyDescent="0.3">
      <c r="J16" s="39"/>
      <c r="K16" s="39"/>
      <c r="L16" s="207"/>
      <c r="M16" s="42"/>
      <c r="N16" s="206"/>
      <c r="O16" s="206"/>
      <c r="P16" s="39"/>
      <c r="Q16" s="39"/>
    </row>
    <row r="17" spans="2:17" x14ac:dyDescent="0.3">
      <c r="J17" s="39"/>
      <c r="K17" s="39"/>
      <c r="L17" s="207"/>
      <c r="M17" s="42"/>
      <c r="N17" s="206"/>
      <c r="O17" s="206"/>
      <c r="P17" s="39"/>
      <c r="Q17" s="39"/>
    </row>
    <row r="18" spans="2:17" x14ac:dyDescent="0.3">
      <c r="J18" s="39"/>
      <c r="K18" s="39"/>
      <c r="L18" s="207"/>
      <c r="M18" s="42"/>
      <c r="N18" s="206"/>
      <c r="O18" s="206"/>
      <c r="P18" s="39"/>
      <c r="Q18" s="39"/>
    </row>
    <row r="19" spans="2:17" x14ac:dyDescent="0.3">
      <c r="J19" s="39"/>
      <c r="K19" s="39"/>
      <c r="L19" s="207"/>
      <c r="M19" s="42"/>
      <c r="N19" s="206"/>
      <c r="O19" s="206"/>
      <c r="P19" s="39"/>
      <c r="Q19" s="39"/>
    </row>
    <row r="20" spans="2:17" x14ac:dyDescent="0.3">
      <c r="J20" s="39"/>
      <c r="K20" s="39"/>
      <c r="L20" s="207"/>
      <c r="M20" s="42"/>
      <c r="N20" s="206"/>
      <c r="O20" s="206"/>
      <c r="P20" s="39"/>
      <c r="Q20" s="39"/>
    </row>
    <row r="21" spans="2:17" x14ac:dyDescent="0.3">
      <c r="J21" s="39"/>
      <c r="K21" s="39"/>
      <c r="L21" s="207"/>
      <c r="M21" s="42"/>
      <c r="N21" s="206"/>
      <c r="O21" s="206"/>
      <c r="P21" s="39"/>
      <c r="Q21" s="39"/>
    </row>
    <row r="22" spans="2:17" x14ac:dyDescent="0.3">
      <c r="J22" s="39"/>
      <c r="K22" s="39"/>
      <c r="L22" s="207"/>
      <c r="M22" s="42"/>
      <c r="N22" s="206"/>
      <c r="O22" s="206"/>
      <c r="P22" s="39"/>
      <c r="Q22" s="39"/>
    </row>
    <row r="23" spans="2:17" x14ac:dyDescent="0.3">
      <c r="J23" s="39"/>
      <c r="K23" s="39"/>
      <c r="L23" s="207"/>
      <c r="M23" s="42"/>
      <c r="N23" s="206"/>
      <c r="O23" s="206"/>
      <c r="P23" s="39"/>
      <c r="Q23" s="39"/>
    </row>
    <row r="24" spans="2:17" x14ac:dyDescent="0.3">
      <c r="J24" s="39"/>
      <c r="K24" s="39"/>
      <c r="L24" s="40"/>
      <c r="M24" s="40"/>
      <c r="N24" s="40"/>
      <c r="O24" s="40"/>
      <c r="P24" s="39"/>
      <c r="Q24" s="39"/>
    </row>
    <row r="25" spans="2:17" x14ac:dyDescent="0.3">
      <c r="J25" s="39"/>
      <c r="K25" s="39"/>
      <c r="L25" s="40"/>
      <c r="M25" s="40"/>
      <c r="N25" s="40"/>
      <c r="O25" s="40"/>
      <c r="P25" s="39"/>
      <c r="Q25" s="39"/>
    </row>
    <row r="26" spans="2:17" x14ac:dyDescent="0.3">
      <c r="J26" s="39"/>
      <c r="K26" s="39"/>
      <c r="L26" s="39"/>
      <c r="M26" s="39"/>
      <c r="N26" s="39"/>
      <c r="O26" s="39"/>
      <c r="P26" s="39"/>
      <c r="Q26" s="39"/>
    </row>
    <row r="28" spans="2:17" ht="7.5" customHeight="1" x14ac:dyDescent="0.3">
      <c r="B28" s="25"/>
      <c r="C28" s="26"/>
      <c r="D28" s="26"/>
      <c r="E28" s="26"/>
      <c r="F28" s="26"/>
      <c r="G28" s="26"/>
      <c r="H28" s="26"/>
      <c r="I28" s="26"/>
      <c r="J28" s="26"/>
      <c r="K28" s="26"/>
      <c r="L28" s="26"/>
      <c r="M28" s="26"/>
      <c r="N28" s="26"/>
      <c r="O28" s="26"/>
      <c r="P28" s="27"/>
    </row>
    <row r="29" spans="2:17" x14ac:dyDescent="0.3">
      <c r="B29" s="28"/>
      <c r="C29" s="43" t="s">
        <v>25</v>
      </c>
      <c r="D29" s="43"/>
      <c r="E29" s="43" t="s">
        <v>26</v>
      </c>
      <c r="F29" s="3"/>
      <c r="G29" s="3"/>
      <c r="H29" s="3"/>
      <c r="I29" s="3"/>
      <c r="J29" s="3"/>
      <c r="K29" s="3"/>
      <c r="L29" s="3"/>
      <c r="M29" s="3"/>
      <c r="N29" s="3"/>
      <c r="O29" s="3"/>
      <c r="P29" s="29"/>
    </row>
    <row r="30" spans="2:17" ht="6.75" customHeight="1" x14ac:dyDescent="0.3">
      <c r="B30" s="28"/>
      <c r="C30" s="43"/>
      <c r="D30" s="43"/>
      <c r="E30" s="43"/>
      <c r="F30" s="3"/>
      <c r="G30" s="3"/>
      <c r="H30" s="3"/>
      <c r="I30" s="3"/>
      <c r="J30" s="3"/>
      <c r="K30" s="3"/>
      <c r="L30" s="3"/>
      <c r="M30" s="3"/>
      <c r="N30" s="3"/>
      <c r="O30" s="3"/>
      <c r="P30" s="29"/>
    </row>
    <row r="31" spans="2:17" x14ac:dyDescent="0.3">
      <c r="B31" s="28"/>
      <c r="C31" s="43"/>
      <c r="D31" s="43"/>
      <c r="E31" s="44"/>
      <c r="F31" s="34" t="s">
        <v>0</v>
      </c>
      <c r="G31" s="34" t="s">
        <v>1</v>
      </c>
      <c r="H31" s="34" t="s">
        <v>2</v>
      </c>
      <c r="I31" s="34" t="s">
        <v>3</v>
      </c>
      <c r="J31" s="34" t="s">
        <v>4</v>
      </c>
      <c r="K31" s="3"/>
      <c r="L31" s="3"/>
      <c r="M31" s="208" t="s">
        <v>28</v>
      </c>
      <c r="N31" s="208"/>
      <c r="O31" s="35" t="s">
        <v>41</v>
      </c>
      <c r="P31" s="29"/>
    </row>
    <row r="32" spans="2:17" x14ac:dyDescent="0.3">
      <c r="B32" s="28"/>
      <c r="C32" s="3"/>
      <c r="D32" s="3"/>
      <c r="E32" s="34" t="s">
        <v>17</v>
      </c>
      <c r="F32" s="34">
        <v>800</v>
      </c>
      <c r="G32" s="34">
        <v>800</v>
      </c>
      <c r="H32" s="34">
        <v>800</v>
      </c>
      <c r="I32" s="34">
        <v>800</v>
      </c>
      <c r="J32" s="34">
        <v>800</v>
      </c>
      <c r="K32" s="3"/>
      <c r="L32" s="3"/>
      <c r="M32" s="208" t="s">
        <v>29</v>
      </c>
      <c r="N32" s="208"/>
      <c r="O32" s="35" t="s">
        <v>41</v>
      </c>
      <c r="P32" s="29"/>
    </row>
    <row r="33" spans="2:16" x14ac:dyDescent="0.3">
      <c r="B33" s="28"/>
      <c r="C33" s="3"/>
      <c r="D33" s="3"/>
      <c r="E33" s="34" t="s">
        <v>27</v>
      </c>
      <c r="F33" s="34">
        <v>5</v>
      </c>
      <c r="G33" s="34">
        <v>5</v>
      </c>
      <c r="H33" s="34">
        <v>5</v>
      </c>
      <c r="I33" s="34">
        <v>5</v>
      </c>
      <c r="J33" s="34">
        <v>5</v>
      </c>
      <c r="K33" s="3"/>
      <c r="L33" s="3"/>
      <c r="M33" s="208" t="s">
        <v>30</v>
      </c>
      <c r="N33" s="208"/>
      <c r="O33" s="35" t="s">
        <v>41</v>
      </c>
      <c r="P33" s="29"/>
    </row>
    <row r="34" spans="2:16" x14ac:dyDescent="0.3">
      <c r="B34" s="30"/>
      <c r="C34" s="31"/>
      <c r="D34" s="31"/>
      <c r="E34" s="31"/>
      <c r="F34" s="31"/>
      <c r="G34" s="31"/>
      <c r="H34" s="31"/>
      <c r="I34" s="31"/>
      <c r="J34" s="31"/>
      <c r="K34" s="31"/>
      <c r="L34" s="31"/>
      <c r="M34" s="31"/>
      <c r="N34" s="31"/>
      <c r="O34" s="31"/>
      <c r="P34" s="32"/>
    </row>
    <row r="36" spans="2:16" ht="6.75" customHeight="1" x14ac:dyDescent="0.3">
      <c r="B36" s="25"/>
      <c r="C36" s="26"/>
      <c r="D36" s="26"/>
      <c r="E36" s="26"/>
      <c r="F36" s="26"/>
      <c r="G36" s="26"/>
      <c r="H36" s="26"/>
      <c r="I36" s="26"/>
      <c r="J36" s="26"/>
      <c r="K36" s="26"/>
      <c r="L36" s="26"/>
      <c r="M36" s="26"/>
      <c r="N36" s="26"/>
      <c r="O36" s="26"/>
      <c r="P36" s="27"/>
    </row>
    <row r="37" spans="2:16" x14ac:dyDescent="0.3">
      <c r="B37" s="28"/>
      <c r="C37" s="43" t="s">
        <v>14</v>
      </c>
      <c r="D37" s="43"/>
      <c r="E37" s="43" t="s">
        <v>32</v>
      </c>
      <c r="F37" s="3"/>
      <c r="G37" s="3"/>
      <c r="H37" s="3"/>
      <c r="I37" s="3"/>
      <c r="J37" s="3"/>
      <c r="K37" s="3"/>
      <c r="L37" s="3"/>
      <c r="M37" s="3"/>
      <c r="N37" s="3"/>
      <c r="O37" s="3"/>
      <c r="P37" s="29"/>
    </row>
    <row r="38" spans="2:16" ht="6.75" customHeight="1" x14ac:dyDescent="0.3">
      <c r="B38" s="28"/>
      <c r="C38" s="43"/>
      <c r="D38" s="43"/>
      <c r="E38" s="43"/>
      <c r="F38" s="3"/>
      <c r="G38" s="3"/>
      <c r="H38" s="3"/>
      <c r="I38" s="3"/>
      <c r="J38" s="3"/>
      <c r="K38" s="3"/>
      <c r="L38" s="3"/>
      <c r="M38" s="3"/>
      <c r="N38" s="3"/>
      <c r="O38" s="3"/>
      <c r="P38" s="29"/>
    </row>
    <row r="39" spans="2:16" x14ac:dyDescent="0.3">
      <c r="B39" s="28"/>
      <c r="C39" s="43"/>
      <c r="D39" s="43"/>
      <c r="E39" s="44"/>
      <c r="F39" s="34" t="s">
        <v>0</v>
      </c>
      <c r="G39" s="34" t="s">
        <v>1</v>
      </c>
      <c r="H39" s="34" t="s">
        <v>2</v>
      </c>
      <c r="I39" s="34" t="s">
        <v>3</v>
      </c>
      <c r="J39" s="34" t="s">
        <v>4</v>
      </c>
      <c r="K39" s="3"/>
      <c r="L39" s="3"/>
      <c r="M39" s="208" t="s">
        <v>28</v>
      </c>
      <c r="N39" s="208"/>
      <c r="O39" s="35">
        <v>3000</v>
      </c>
      <c r="P39" s="29"/>
    </row>
    <row r="40" spans="2:16" x14ac:dyDescent="0.3">
      <c r="B40" s="28"/>
      <c r="C40" s="3"/>
      <c r="D40" s="3"/>
      <c r="E40" s="34" t="s">
        <v>17</v>
      </c>
      <c r="F40" s="34">
        <v>800</v>
      </c>
      <c r="G40" s="34">
        <v>800</v>
      </c>
      <c r="H40" s="34">
        <v>1000</v>
      </c>
      <c r="I40" s="34">
        <v>1000</v>
      </c>
      <c r="J40" s="34">
        <v>1000</v>
      </c>
      <c r="K40" s="3"/>
      <c r="L40" s="3"/>
      <c r="M40" s="208" t="s">
        <v>29</v>
      </c>
      <c r="N40" s="208"/>
      <c r="O40" s="35">
        <v>0.7</v>
      </c>
      <c r="P40" s="29"/>
    </row>
    <row r="41" spans="2:16" x14ac:dyDescent="0.3">
      <c r="B41" s="28"/>
      <c r="C41" s="3"/>
      <c r="D41" s="3"/>
      <c r="E41" s="34" t="s">
        <v>27</v>
      </c>
      <c r="F41" s="34">
        <v>5</v>
      </c>
      <c r="G41" s="34">
        <v>5</v>
      </c>
      <c r="H41" s="34">
        <v>5</v>
      </c>
      <c r="I41" s="34">
        <v>5</v>
      </c>
      <c r="J41" s="34">
        <v>5</v>
      </c>
      <c r="K41" s="3"/>
      <c r="L41" s="3"/>
      <c r="M41" s="208" t="s">
        <v>30</v>
      </c>
      <c r="N41" s="208"/>
      <c r="O41" s="35">
        <f>O39*O40</f>
        <v>2100</v>
      </c>
      <c r="P41" s="29"/>
    </row>
    <row r="42" spans="2:16" x14ac:dyDescent="0.3">
      <c r="B42" s="30"/>
      <c r="C42" s="31"/>
      <c r="D42" s="31"/>
      <c r="E42" s="31"/>
      <c r="F42" s="31"/>
      <c r="G42" s="31"/>
      <c r="H42" s="31"/>
      <c r="I42" s="31"/>
      <c r="J42" s="31"/>
      <c r="K42" s="31"/>
      <c r="L42" s="31"/>
      <c r="M42" s="31"/>
      <c r="N42" s="31"/>
      <c r="O42" s="31"/>
      <c r="P42" s="32"/>
    </row>
    <row r="44" spans="2:16" ht="5.25" customHeight="1" x14ac:dyDescent="0.3">
      <c r="B44" s="25"/>
      <c r="C44" s="26"/>
      <c r="D44" s="26"/>
      <c r="E44" s="26"/>
      <c r="F44" s="26"/>
      <c r="G44" s="26"/>
      <c r="H44" s="26"/>
      <c r="I44" s="26"/>
      <c r="J44" s="26"/>
      <c r="K44" s="26"/>
      <c r="L44" s="26"/>
      <c r="M44" s="26"/>
      <c r="N44" s="26"/>
      <c r="O44" s="26"/>
      <c r="P44" s="27"/>
    </row>
    <row r="45" spans="2:16" x14ac:dyDescent="0.3">
      <c r="B45" s="28"/>
      <c r="C45" s="43" t="s">
        <v>15</v>
      </c>
      <c r="D45" s="43"/>
      <c r="E45" s="43" t="s">
        <v>31</v>
      </c>
      <c r="F45" s="3"/>
      <c r="G45" s="3"/>
      <c r="H45" s="3"/>
      <c r="I45" s="3"/>
      <c r="J45" s="3"/>
      <c r="K45" s="3"/>
      <c r="L45" s="3"/>
      <c r="M45" s="3"/>
      <c r="N45" s="3"/>
      <c r="O45" s="3"/>
      <c r="P45" s="29"/>
    </row>
    <row r="46" spans="2:16" ht="5.25" customHeight="1" x14ac:dyDescent="0.3">
      <c r="B46" s="28"/>
      <c r="C46" s="43"/>
      <c r="D46" s="43"/>
      <c r="E46" s="43"/>
      <c r="F46" s="3"/>
      <c r="G46" s="3"/>
      <c r="H46" s="3"/>
      <c r="I46" s="3"/>
      <c r="J46" s="3"/>
      <c r="K46" s="3"/>
      <c r="L46" s="3"/>
      <c r="M46" s="3"/>
      <c r="N46" s="3"/>
      <c r="O46" s="3"/>
      <c r="P46" s="29"/>
    </row>
    <row r="47" spans="2:16" x14ac:dyDescent="0.3">
      <c r="B47" s="28"/>
      <c r="C47" s="43"/>
      <c r="D47" s="43"/>
      <c r="E47" s="44"/>
      <c r="F47" s="34" t="s">
        <v>0</v>
      </c>
      <c r="G47" s="34" t="s">
        <v>1</v>
      </c>
      <c r="H47" s="34" t="s">
        <v>2</v>
      </c>
      <c r="I47" s="34" t="s">
        <v>3</v>
      </c>
      <c r="J47" s="34" t="s">
        <v>4</v>
      </c>
      <c r="K47" s="3"/>
      <c r="L47" s="3"/>
      <c r="M47" s="208" t="s">
        <v>28</v>
      </c>
      <c r="N47" s="208"/>
      <c r="O47" s="35">
        <v>5000</v>
      </c>
      <c r="P47" s="29"/>
    </row>
    <row r="48" spans="2:16" x14ac:dyDescent="0.3">
      <c r="B48" s="28"/>
      <c r="C48" s="3"/>
      <c r="D48" s="3"/>
      <c r="E48" s="34" t="s">
        <v>17</v>
      </c>
      <c r="F48" s="34">
        <v>800</v>
      </c>
      <c r="G48" s="34">
        <v>800</v>
      </c>
      <c r="H48" s="34">
        <v>1200</v>
      </c>
      <c r="I48" s="34">
        <v>1200</v>
      </c>
      <c r="J48" s="34">
        <v>1200</v>
      </c>
      <c r="K48" s="3"/>
      <c r="L48" s="3"/>
      <c r="M48" s="208" t="s">
        <v>29</v>
      </c>
      <c r="N48" s="208"/>
      <c r="O48" s="35">
        <v>0.7</v>
      </c>
      <c r="P48" s="29"/>
    </row>
    <row r="49" spans="2:16" x14ac:dyDescent="0.3">
      <c r="B49" s="28"/>
      <c r="C49" s="3"/>
      <c r="D49" s="3"/>
      <c r="E49" s="34" t="s">
        <v>27</v>
      </c>
      <c r="F49" s="34">
        <v>5</v>
      </c>
      <c r="G49" s="34">
        <v>5</v>
      </c>
      <c r="H49" s="34">
        <v>5</v>
      </c>
      <c r="I49" s="34">
        <v>5</v>
      </c>
      <c r="J49" s="34">
        <v>5</v>
      </c>
      <c r="K49" s="3"/>
      <c r="L49" s="3"/>
      <c r="M49" s="208" t="s">
        <v>30</v>
      </c>
      <c r="N49" s="208"/>
      <c r="O49" s="35">
        <f>O47*O48</f>
        <v>3500</v>
      </c>
      <c r="P49" s="29"/>
    </row>
    <row r="50" spans="2:16" x14ac:dyDescent="0.3">
      <c r="B50" s="30"/>
      <c r="C50" s="31"/>
      <c r="D50" s="31"/>
      <c r="E50" s="31"/>
      <c r="F50" s="31"/>
      <c r="G50" s="31"/>
      <c r="H50" s="31"/>
      <c r="I50" s="31"/>
      <c r="J50" s="31"/>
      <c r="K50" s="31"/>
      <c r="L50" s="31"/>
      <c r="M50" s="31"/>
      <c r="N50" s="31"/>
      <c r="O50" s="31"/>
      <c r="P50" s="32"/>
    </row>
    <row r="52" spans="2:16" ht="6" customHeight="1" x14ac:dyDescent="0.3">
      <c r="B52" s="25"/>
      <c r="C52" s="26"/>
      <c r="D52" s="26"/>
      <c r="E52" s="26"/>
      <c r="F52" s="26"/>
      <c r="G52" s="26"/>
      <c r="H52" s="26"/>
      <c r="I52" s="26"/>
      <c r="J52" s="26"/>
      <c r="K52" s="26"/>
      <c r="L52" s="26"/>
      <c r="M52" s="26"/>
      <c r="N52" s="26"/>
      <c r="O52" s="26"/>
      <c r="P52" s="27"/>
    </row>
    <row r="53" spans="2:16" x14ac:dyDescent="0.3">
      <c r="B53" s="28"/>
      <c r="C53" s="43" t="s">
        <v>16</v>
      </c>
      <c r="D53" s="43"/>
      <c r="E53" s="43" t="s">
        <v>33</v>
      </c>
      <c r="F53" s="3"/>
      <c r="G53" s="3"/>
      <c r="H53" s="3"/>
      <c r="I53" s="3"/>
      <c r="J53" s="3"/>
      <c r="K53" s="3"/>
      <c r="L53" s="3"/>
      <c r="M53" s="3"/>
      <c r="N53" s="3"/>
      <c r="O53" s="3"/>
      <c r="P53" s="29"/>
    </row>
    <row r="54" spans="2:16" ht="6.75" customHeight="1" x14ac:dyDescent="0.3">
      <c r="B54" s="28"/>
      <c r="C54" s="43"/>
      <c r="D54" s="43"/>
      <c r="E54" s="43"/>
      <c r="F54" s="3"/>
      <c r="G54" s="3"/>
      <c r="H54" s="3"/>
      <c r="I54" s="3"/>
      <c r="J54" s="3"/>
      <c r="K54" s="3"/>
      <c r="L54" s="3"/>
      <c r="M54" s="3"/>
      <c r="N54" s="3"/>
      <c r="O54" s="3"/>
      <c r="P54" s="29"/>
    </row>
    <row r="55" spans="2:16" x14ac:dyDescent="0.3">
      <c r="B55" s="28"/>
      <c r="C55" s="43"/>
      <c r="D55" s="43"/>
      <c r="E55" s="44"/>
      <c r="F55" s="34" t="s">
        <v>0</v>
      </c>
      <c r="G55" s="34" t="s">
        <v>1</v>
      </c>
      <c r="H55" s="34" t="s">
        <v>2</v>
      </c>
      <c r="I55" s="34" t="s">
        <v>3</v>
      </c>
      <c r="J55" s="34" t="s">
        <v>4</v>
      </c>
      <c r="K55" s="3"/>
      <c r="L55" s="3"/>
      <c r="M55" s="208" t="s">
        <v>28</v>
      </c>
      <c r="N55" s="208"/>
      <c r="O55" s="35">
        <v>7000</v>
      </c>
      <c r="P55" s="29"/>
    </row>
    <row r="56" spans="2:16" x14ac:dyDescent="0.3">
      <c r="B56" s="28"/>
      <c r="C56" s="3"/>
      <c r="D56" s="3"/>
      <c r="E56" s="34" t="s">
        <v>17</v>
      </c>
      <c r="F56" s="34">
        <v>800</v>
      </c>
      <c r="G56" s="34">
        <v>800</v>
      </c>
      <c r="H56" s="34">
        <v>1400</v>
      </c>
      <c r="I56" s="34">
        <v>1400</v>
      </c>
      <c r="J56" s="34">
        <v>1400</v>
      </c>
      <c r="K56" s="3"/>
      <c r="L56" s="3"/>
      <c r="M56" s="208" t="s">
        <v>29</v>
      </c>
      <c r="N56" s="208"/>
      <c r="O56" s="35">
        <v>0.7</v>
      </c>
      <c r="P56" s="29"/>
    </row>
    <row r="57" spans="2:16" x14ac:dyDescent="0.3">
      <c r="B57" s="28"/>
      <c r="C57" s="3"/>
      <c r="D57" s="3"/>
      <c r="E57" s="34" t="s">
        <v>27</v>
      </c>
      <c r="F57" s="34">
        <v>5</v>
      </c>
      <c r="G57" s="34">
        <v>5</v>
      </c>
      <c r="H57" s="34">
        <v>5</v>
      </c>
      <c r="I57" s="34">
        <v>5</v>
      </c>
      <c r="J57" s="34">
        <v>5</v>
      </c>
      <c r="K57" s="3"/>
      <c r="L57" s="3"/>
      <c r="M57" s="208" t="s">
        <v>30</v>
      </c>
      <c r="N57" s="208"/>
      <c r="O57" s="35">
        <f>O55*O56</f>
        <v>4900</v>
      </c>
      <c r="P57" s="29"/>
    </row>
    <row r="58" spans="2:16" x14ac:dyDescent="0.3">
      <c r="B58" s="30"/>
      <c r="C58" s="31"/>
      <c r="D58" s="31"/>
      <c r="E58" s="31"/>
      <c r="F58" s="31"/>
      <c r="G58" s="31"/>
      <c r="H58" s="31"/>
      <c r="I58" s="31"/>
      <c r="J58" s="31"/>
      <c r="K58" s="31"/>
      <c r="L58" s="31"/>
      <c r="M58" s="31"/>
      <c r="N58" s="31"/>
      <c r="O58" s="31"/>
      <c r="P58" s="32"/>
    </row>
  </sheetData>
  <mergeCells count="27">
    <mergeCell ref="M56:N56"/>
    <mergeCell ref="M57:N57"/>
    <mergeCell ref="M41:N41"/>
    <mergeCell ref="M47:N47"/>
    <mergeCell ref="M48:N48"/>
    <mergeCell ref="M49:N49"/>
    <mergeCell ref="M55:N55"/>
    <mergeCell ref="M33:N33"/>
    <mergeCell ref="M32:N32"/>
    <mergeCell ref="M31:N31"/>
    <mergeCell ref="M39:N39"/>
    <mergeCell ref="M40:N40"/>
    <mergeCell ref="N21:N23"/>
    <mergeCell ref="O21:O23"/>
    <mergeCell ref="N10:N11"/>
    <mergeCell ref="O10:O11"/>
    <mergeCell ref="L10:L11"/>
    <mergeCell ref="L12:L14"/>
    <mergeCell ref="L15:L17"/>
    <mergeCell ref="L18:L20"/>
    <mergeCell ref="L21:L23"/>
    <mergeCell ref="N12:N14"/>
    <mergeCell ref="O12:O14"/>
    <mergeCell ref="N15:N17"/>
    <mergeCell ref="O15:O17"/>
    <mergeCell ref="N18:N20"/>
    <mergeCell ref="O18:O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22" workbookViewId="0">
      <selection activeCell="O25" sqref="O25"/>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90"/>
      <c r="C2" s="91"/>
      <c r="D2" s="91"/>
      <c r="E2" s="91"/>
      <c r="F2" s="91"/>
      <c r="G2" s="91"/>
      <c r="H2" s="91"/>
      <c r="I2" s="91"/>
      <c r="J2" s="91"/>
      <c r="K2" s="92"/>
    </row>
    <row r="3" spans="2:11" ht="18" x14ac:dyDescent="0.35">
      <c r="B3" s="93"/>
      <c r="C3" s="94" t="s">
        <v>65</v>
      </c>
      <c r="D3" s="95"/>
      <c r="E3" s="95"/>
      <c r="F3" s="95"/>
      <c r="G3" s="95"/>
      <c r="H3" s="95"/>
      <c r="I3" s="95"/>
      <c r="J3" s="95"/>
      <c r="K3" s="96"/>
    </row>
    <row r="4" spans="2:11" ht="14.4" x14ac:dyDescent="0.3">
      <c r="B4" s="93"/>
      <c r="C4" s="97"/>
      <c r="D4" s="95"/>
      <c r="E4" s="95"/>
      <c r="F4" s="95"/>
      <c r="G4" s="95"/>
      <c r="H4" s="95"/>
      <c r="I4" s="95"/>
      <c r="J4" s="95"/>
      <c r="K4" s="96"/>
    </row>
    <row r="5" spans="2:11" ht="15" customHeight="1" x14ac:dyDescent="0.3">
      <c r="B5" s="93"/>
      <c r="C5" s="219" t="s">
        <v>61</v>
      </c>
      <c r="D5" s="219"/>
      <c r="E5" s="219"/>
      <c r="F5" s="219"/>
      <c r="G5" s="219"/>
      <c r="H5" s="219"/>
      <c r="I5" s="219"/>
      <c r="J5" s="219"/>
      <c r="K5" s="96"/>
    </row>
    <row r="6" spans="2:11" ht="15" customHeight="1" x14ac:dyDescent="0.3">
      <c r="B6" s="93"/>
      <c r="C6" s="219"/>
      <c r="D6" s="219"/>
      <c r="E6" s="219"/>
      <c r="F6" s="219"/>
      <c r="G6" s="219"/>
      <c r="H6" s="219"/>
      <c r="I6" s="219"/>
      <c r="J6" s="219"/>
      <c r="K6" s="96"/>
    </row>
    <row r="7" spans="2:11" ht="61.5" customHeight="1" x14ac:dyDescent="0.3">
      <c r="B7" s="93"/>
      <c r="C7" s="219"/>
      <c r="D7" s="219"/>
      <c r="E7" s="219"/>
      <c r="F7" s="219"/>
      <c r="G7" s="219"/>
      <c r="H7" s="219"/>
      <c r="I7" s="219"/>
      <c r="J7" s="219"/>
      <c r="K7" s="96"/>
    </row>
    <row r="8" spans="2:11" ht="11.25" customHeight="1" x14ac:dyDescent="0.3">
      <c r="B8" s="93"/>
      <c r="C8" s="118"/>
      <c r="D8" s="118"/>
      <c r="E8" s="118"/>
      <c r="F8" s="118"/>
      <c r="G8" s="118"/>
      <c r="H8" s="118"/>
      <c r="I8" s="118"/>
      <c r="J8" s="118"/>
      <c r="K8" s="96"/>
    </row>
    <row r="9" spans="2:11" ht="11.25" customHeight="1" x14ac:dyDescent="0.3">
      <c r="B9" s="93"/>
      <c r="C9" s="118"/>
      <c r="D9" s="118"/>
      <c r="E9" s="118"/>
      <c r="F9" s="118"/>
      <c r="G9" s="118"/>
      <c r="H9" s="118"/>
      <c r="I9" s="118"/>
      <c r="J9" s="118"/>
      <c r="K9" s="96"/>
    </row>
    <row r="10" spans="2:11" ht="11.25" customHeight="1" x14ac:dyDescent="0.3">
      <c r="B10" s="93"/>
      <c r="C10" s="118"/>
      <c r="D10" s="118"/>
      <c r="E10" s="118"/>
      <c r="F10" s="118"/>
      <c r="G10" s="118"/>
      <c r="H10" s="118"/>
      <c r="I10" s="118"/>
      <c r="J10" s="118"/>
      <c r="K10" s="96"/>
    </row>
    <row r="11" spans="2:11" x14ac:dyDescent="0.3">
      <c r="B11" s="93"/>
      <c r="C11" s="95"/>
      <c r="D11" s="95"/>
      <c r="E11" s="95"/>
      <c r="F11" s="95"/>
      <c r="G11" s="95"/>
      <c r="H11" s="95"/>
      <c r="I11" s="95"/>
      <c r="J11" s="95"/>
      <c r="K11" s="96"/>
    </row>
    <row r="12" spans="2:11" x14ac:dyDescent="0.3">
      <c r="B12" s="93"/>
      <c r="C12" s="95"/>
      <c r="D12" s="95"/>
      <c r="E12" s="95"/>
      <c r="F12" s="108" t="s">
        <v>0</v>
      </c>
      <c r="G12" s="108" t="s">
        <v>1</v>
      </c>
      <c r="H12" s="108" t="s">
        <v>2</v>
      </c>
      <c r="I12" s="108" t="s">
        <v>3</v>
      </c>
      <c r="J12" s="108" t="s">
        <v>4</v>
      </c>
      <c r="K12" s="96"/>
    </row>
    <row r="13" spans="2:11" x14ac:dyDescent="0.3">
      <c r="B13" s="93"/>
      <c r="C13" s="95"/>
      <c r="D13" s="220" t="s">
        <v>57</v>
      </c>
      <c r="E13" s="220"/>
      <c r="F13" s="98">
        <v>600</v>
      </c>
      <c r="G13" s="98">
        <v>600</v>
      </c>
      <c r="H13" s="98">
        <v>600</v>
      </c>
      <c r="I13" s="98">
        <v>700</v>
      </c>
      <c r="J13" s="98">
        <v>700</v>
      </c>
      <c r="K13" s="96"/>
    </row>
    <row r="14" spans="2:11" ht="14.4" thickBot="1" x14ac:dyDescent="0.35">
      <c r="B14" s="99"/>
      <c r="C14" s="100"/>
      <c r="D14" s="100"/>
      <c r="E14" s="100"/>
      <c r="F14" s="100"/>
      <c r="G14" s="100"/>
      <c r="H14" s="100"/>
      <c r="I14" s="100"/>
      <c r="J14" s="100"/>
      <c r="K14" s="101"/>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119"/>
      <c r="E20" s="119"/>
      <c r="F20" s="119"/>
      <c r="G20" s="119"/>
      <c r="H20" s="119"/>
      <c r="I20" s="119"/>
      <c r="J20" s="17"/>
      <c r="K20" s="12"/>
    </row>
    <row r="21" spans="2:11" x14ac:dyDescent="0.3">
      <c r="B21" s="8"/>
      <c r="C21" s="16">
        <v>4</v>
      </c>
      <c r="D21" s="119" t="s">
        <v>12</v>
      </c>
      <c r="E21" s="119">
        <f t="shared" ref="E21:E22" si="0">E22+1</f>
        <v>8</v>
      </c>
      <c r="F21" s="154"/>
      <c r="G21" s="154"/>
      <c r="H21" s="154"/>
      <c r="I21" s="154"/>
      <c r="J21" s="151"/>
      <c r="K21" s="12"/>
    </row>
    <row r="22" spans="2:11" x14ac:dyDescent="0.3">
      <c r="B22" s="8"/>
      <c r="C22" s="16">
        <v>3</v>
      </c>
      <c r="D22" s="119" t="s">
        <v>11</v>
      </c>
      <c r="E22" s="119">
        <f t="shared" si="0"/>
        <v>7</v>
      </c>
      <c r="F22" s="154">
        <v>85</v>
      </c>
      <c r="G22" s="154">
        <v>85</v>
      </c>
      <c r="H22" s="154">
        <v>85</v>
      </c>
      <c r="I22" s="154">
        <v>100</v>
      </c>
      <c r="J22" s="151">
        <v>100</v>
      </c>
      <c r="K22" s="12"/>
    </row>
    <row r="23" spans="2:11" x14ac:dyDescent="0.3">
      <c r="B23" s="8"/>
      <c r="C23" s="16">
        <v>2</v>
      </c>
      <c r="D23" s="119" t="s">
        <v>10</v>
      </c>
      <c r="E23" s="119">
        <f>E24+1</f>
        <v>6</v>
      </c>
      <c r="F23" s="154">
        <v>100</v>
      </c>
      <c r="G23" s="154">
        <v>100</v>
      </c>
      <c r="H23" s="154">
        <v>100</v>
      </c>
      <c r="I23" s="154">
        <v>116</v>
      </c>
      <c r="J23" s="151">
        <v>116</v>
      </c>
      <c r="K23" s="12"/>
    </row>
    <row r="24" spans="2:11" ht="14.4" thickBot="1" x14ac:dyDescent="0.35">
      <c r="B24" s="8"/>
      <c r="C24" s="18">
        <v>1</v>
      </c>
      <c r="D24" s="19" t="s">
        <v>7</v>
      </c>
      <c r="E24" s="19">
        <f>'Simulation parameters'!F33</f>
        <v>5</v>
      </c>
      <c r="F24" s="152">
        <v>120</v>
      </c>
      <c r="G24" s="152">
        <v>120</v>
      </c>
      <c r="H24" s="152">
        <v>120</v>
      </c>
      <c r="I24" s="152">
        <v>140</v>
      </c>
      <c r="J24" s="153">
        <v>140</v>
      </c>
      <c r="K24" s="12"/>
    </row>
    <row r="25" spans="2:11" x14ac:dyDescent="0.3">
      <c r="B25" s="8"/>
      <c r="C25" s="1"/>
      <c r="D25" s="1"/>
      <c r="E25" s="1"/>
      <c r="F25" s="1"/>
      <c r="G25" s="1"/>
      <c r="H25" s="1"/>
      <c r="I25" s="1"/>
      <c r="J25" s="1"/>
      <c r="K25" s="12"/>
    </row>
    <row r="26" spans="2:11" x14ac:dyDescent="0.3">
      <c r="B26" s="8"/>
      <c r="C26" s="1"/>
      <c r="D26" s="1"/>
      <c r="E26" s="1"/>
      <c r="F26" s="1"/>
      <c r="G26" s="1"/>
      <c r="H26" s="1"/>
      <c r="I26" s="1"/>
      <c r="J26" s="1"/>
      <c r="K26" s="12"/>
    </row>
    <row r="27" spans="2:11" ht="14.4" thickBot="1" x14ac:dyDescent="0.35">
      <c r="B27" s="8"/>
      <c r="C27" s="1"/>
      <c r="D27" s="1"/>
      <c r="E27" s="1"/>
      <c r="F27" s="1"/>
      <c r="G27" s="1"/>
      <c r="H27" s="1"/>
      <c r="I27" s="1"/>
      <c r="J27" s="1"/>
      <c r="K27" s="12"/>
    </row>
    <row r="28" spans="2:11" ht="15.75" customHeight="1" thickBot="1" x14ac:dyDescent="0.35">
      <c r="B28" s="8"/>
      <c r="C28" s="36" t="s">
        <v>19</v>
      </c>
      <c r="D28" s="209" t="s">
        <v>9</v>
      </c>
      <c r="E28" s="210"/>
      <c r="F28" s="10">
        <f>'Simulation parameters'!F40</f>
        <v>800</v>
      </c>
      <c r="G28" s="10">
        <f>'Simulation parameters'!G40</f>
        <v>800</v>
      </c>
      <c r="H28" s="10">
        <f>'Simulation parameters'!H40</f>
        <v>1000</v>
      </c>
      <c r="I28" s="10">
        <f>'Simulation parameters'!I40</f>
        <v>1000</v>
      </c>
      <c r="J28" s="11">
        <f>'Simulation parameters'!J40</f>
        <v>1000</v>
      </c>
      <c r="K28" s="12"/>
    </row>
    <row r="29" spans="2:11" ht="14.4" thickBot="1" x14ac:dyDescent="0.35">
      <c r="B29" s="8"/>
      <c r="C29" s="9"/>
      <c r="D29" s="9"/>
      <c r="E29" s="9"/>
      <c r="F29" s="9"/>
      <c r="G29" s="9"/>
      <c r="H29" s="9"/>
      <c r="I29" s="9"/>
      <c r="J29" s="9"/>
      <c r="K29" s="12"/>
    </row>
    <row r="30" spans="2:11" x14ac:dyDescent="0.3">
      <c r="B30" s="8"/>
      <c r="C30" s="13" t="s">
        <v>6</v>
      </c>
      <c r="D30" s="14" t="s">
        <v>8</v>
      </c>
      <c r="E30" s="14" t="s">
        <v>5</v>
      </c>
      <c r="F30" s="14" t="s">
        <v>0</v>
      </c>
      <c r="G30" s="14" t="s">
        <v>1</v>
      </c>
      <c r="H30" s="14" t="s">
        <v>2</v>
      </c>
      <c r="I30" s="14" t="s">
        <v>3</v>
      </c>
      <c r="J30" s="15" t="s">
        <v>4</v>
      </c>
      <c r="K30" s="12"/>
    </row>
    <row r="31" spans="2:11" x14ac:dyDescent="0.3">
      <c r="B31" s="8"/>
      <c r="C31" s="16">
        <v>5</v>
      </c>
      <c r="D31" s="119"/>
      <c r="E31" s="119"/>
      <c r="F31" s="119"/>
      <c r="G31" s="119"/>
      <c r="H31" s="119"/>
      <c r="I31" s="119"/>
      <c r="J31" s="17"/>
      <c r="K31" s="12"/>
    </row>
    <row r="32" spans="2:11" x14ac:dyDescent="0.3">
      <c r="B32" s="8"/>
      <c r="C32" s="16">
        <v>4</v>
      </c>
      <c r="D32" s="119" t="s">
        <v>12</v>
      </c>
      <c r="E32" s="119">
        <f t="shared" ref="E32:E33" si="1">E33+1</f>
        <v>8</v>
      </c>
      <c r="F32" s="106">
        <f>F21</f>
        <v>0</v>
      </c>
      <c r="G32" s="106">
        <f t="shared" ref="G32:J32" si="2">G21</f>
        <v>0</v>
      </c>
      <c r="H32" s="106">
        <f t="shared" si="2"/>
        <v>0</v>
      </c>
      <c r="I32" s="106">
        <f t="shared" si="2"/>
        <v>0</v>
      </c>
      <c r="J32" s="114">
        <f t="shared" si="2"/>
        <v>0</v>
      </c>
      <c r="K32" s="12"/>
    </row>
    <row r="33" spans="2:11" x14ac:dyDescent="0.3">
      <c r="B33" s="8"/>
      <c r="C33" s="16">
        <v>3</v>
      </c>
      <c r="D33" s="119" t="s">
        <v>11</v>
      </c>
      <c r="E33" s="119">
        <f t="shared" si="1"/>
        <v>7</v>
      </c>
      <c r="F33" s="106">
        <f t="shared" ref="F33:J35" si="3">F22</f>
        <v>85</v>
      </c>
      <c r="G33" s="106">
        <f t="shared" si="3"/>
        <v>85</v>
      </c>
      <c r="H33" s="106">
        <f t="shared" si="3"/>
        <v>85</v>
      </c>
      <c r="I33" s="106">
        <f t="shared" si="3"/>
        <v>100</v>
      </c>
      <c r="J33" s="114">
        <f t="shared" si="3"/>
        <v>100</v>
      </c>
      <c r="K33" s="12"/>
    </row>
    <row r="34" spans="2:11" x14ac:dyDescent="0.3">
      <c r="B34" s="8"/>
      <c r="C34" s="16">
        <v>2</v>
      </c>
      <c r="D34" s="119" t="s">
        <v>10</v>
      </c>
      <c r="E34" s="119">
        <f>E35+1</f>
        <v>6</v>
      </c>
      <c r="F34" s="106">
        <f t="shared" si="3"/>
        <v>100</v>
      </c>
      <c r="G34" s="106">
        <f t="shared" si="3"/>
        <v>100</v>
      </c>
      <c r="H34" s="106">
        <f t="shared" si="3"/>
        <v>100</v>
      </c>
      <c r="I34" s="106">
        <f t="shared" si="3"/>
        <v>116</v>
      </c>
      <c r="J34" s="114">
        <f t="shared" si="3"/>
        <v>116</v>
      </c>
      <c r="K34" s="12"/>
    </row>
    <row r="35" spans="2:11" ht="14.4" thickBot="1" x14ac:dyDescent="0.35">
      <c r="B35" s="8"/>
      <c r="C35" s="18">
        <v>1</v>
      </c>
      <c r="D35" s="19" t="s">
        <v>7</v>
      </c>
      <c r="E35" s="19">
        <f>'Simulation parameters'!F41</f>
        <v>5</v>
      </c>
      <c r="F35" s="115">
        <f t="shared" si="3"/>
        <v>120</v>
      </c>
      <c r="G35" s="115">
        <f t="shared" si="3"/>
        <v>120</v>
      </c>
      <c r="H35" s="115">
        <f t="shared" si="3"/>
        <v>120</v>
      </c>
      <c r="I35" s="115">
        <f t="shared" si="3"/>
        <v>140</v>
      </c>
      <c r="J35" s="116">
        <f t="shared" si="3"/>
        <v>140</v>
      </c>
      <c r="K35" s="12"/>
    </row>
    <row r="36" spans="2:11" x14ac:dyDescent="0.3">
      <c r="B36" s="8"/>
      <c r="C36" s="1"/>
      <c r="D36" s="1"/>
      <c r="E36" s="1"/>
      <c r="F36" s="1"/>
      <c r="G36" s="1"/>
      <c r="H36" s="1"/>
      <c r="I36" s="1"/>
      <c r="J36" s="1"/>
      <c r="K36" s="12"/>
    </row>
    <row r="37" spans="2:11" x14ac:dyDescent="0.3">
      <c r="B37" s="8"/>
      <c r="C37" s="1"/>
      <c r="D37" s="1"/>
      <c r="E37" s="1"/>
      <c r="F37" s="1"/>
      <c r="G37" s="1"/>
      <c r="H37" s="1"/>
      <c r="I37" s="1"/>
      <c r="J37" s="1"/>
      <c r="K37" s="12"/>
    </row>
    <row r="38" spans="2:11" ht="14.4" thickBot="1" x14ac:dyDescent="0.35">
      <c r="B38" s="8"/>
      <c r="C38" s="1"/>
      <c r="D38" s="1"/>
      <c r="E38" s="1"/>
      <c r="F38" s="1"/>
      <c r="G38" s="1"/>
      <c r="H38" s="1"/>
      <c r="I38" s="1"/>
      <c r="J38" s="1"/>
      <c r="K38" s="12"/>
    </row>
    <row r="39" spans="2:11" ht="15.75" customHeight="1" thickBot="1" x14ac:dyDescent="0.35">
      <c r="B39" s="8"/>
      <c r="C39" s="36" t="s">
        <v>20</v>
      </c>
      <c r="D39" s="209" t="s">
        <v>9</v>
      </c>
      <c r="E39" s="210"/>
      <c r="F39" s="10">
        <f>'Simulation parameters'!F48</f>
        <v>800</v>
      </c>
      <c r="G39" s="10">
        <f>'Simulation parameters'!G48</f>
        <v>800</v>
      </c>
      <c r="H39" s="10">
        <f>'Simulation parameters'!H48</f>
        <v>1200</v>
      </c>
      <c r="I39" s="10">
        <f>'Simulation parameters'!I48</f>
        <v>1200</v>
      </c>
      <c r="J39" s="11">
        <f>'Simulation parameters'!J48</f>
        <v>1200</v>
      </c>
      <c r="K39" s="12"/>
    </row>
    <row r="40" spans="2:11" ht="14.4" thickBot="1" x14ac:dyDescent="0.35">
      <c r="B40" s="8"/>
      <c r="C40" s="9"/>
      <c r="D40" s="9"/>
      <c r="E40" s="9"/>
      <c r="F40" s="9"/>
      <c r="G40" s="9"/>
      <c r="H40" s="9"/>
      <c r="I40" s="9"/>
      <c r="J40" s="9"/>
      <c r="K40" s="12"/>
    </row>
    <row r="41" spans="2:11" x14ac:dyDescent="0.3">
      <c r="B41" s="8"/>
      <c r="C41" s="13" t="s">
        <v>6</v>
      </c>
      <c r="D41" s="14" t="s">
        <v>8</v>
      </c>
      <c r="E41" s="14" t="s">
        <v>5</v>
      </c>
      <c r="F41" s="14" t="s">
        <v>0</v>
      </c>
      <c r="G41" s="14" t="s">
        <v>1</v>
      </c>
      <c r="H41" s="14" t="s">
        <v>2</v>
      </c>
      <c r="I41" s="14" t="s">
        <v>3</v>
      </c>
      <c r="J41" s="15" t="s">
        <v>4</v>
      </c>
      <c r="K41" s="12"/>
    </row>
    <row r="42" spans="2:11" x14ac:dyDescent="0.3">
      <c r="B42" s="8"/>
      <c r="C42" s="16">
        <v>5</v>
      </c>
      <c r="D42" s="119"/>
      <c r="E42" s="119"/>
      <c r="F42" s="119"/>
      <c r="G42" s="119"/>
      <c r="H42" s="119"/>
      <c r="I42" s="119"/>
      <c r="J42" s="17"/>
      <c r="K42" s="12"/>
    </row>
    <row r="43" spans="2:11" x14ac:dyDescent="0.3">
      <c r="B43" s="8"/>
      <c r="C43" s="16">
        <v>4</v>
      </c>
      <c r="D43" s="119" t="s">
        <v>12</v>
      </c>
      <c r="E43" s="119">
        <f t="shared" ref="E43:E44" si="4">E44+1</f>
        <v>8</v>
      </c>
      <c r="F43" s="106">
        <f>F21</f>
        <v>0</v>
      </c>
      <c r="G43" s="106">
        <f t="shared" ref="G43:J43" si="5">G21</f>
        <v>0</v>
      </c>
      <c r="H43" s="106">
        <f t="shared" si="5"/>
        <v>0</v>
      </c>
      <c r="I43" s="106">
        <f t="shared" si="5"/>
        <v>0</v>
      </c>
      <c r="J43" s="114">
        <f t="shared" si="5"/>
        <v>0</v>
      </c>
      <c r="K43" s="12"/>
    </row>
    <row r="44" spans="2:11" x14ac:dyDescent="0.3">
      <c r="B44" s="8"/>
      <c r="C44" s="16">
        <v>3</v>
      </c>
      <c r="D44" s="119" t="s">
        <v>11</v>
      </c>
      <c r="E44" s="119">
        <f t="shared" si="4"/>
        <v>7</v>
      </c>
      <c r="F44" s="106">
        <f t="shared" ref="F44:J46" si="6">F22</f>
        <v>85</v>
      </c>
      <c r="G44" s="106">
        <f t="shared" si="6"/>
        <v>85</v>
      </c>
      <c r="H44" s="106">
        <f t="shared" si="6"/>
        <v>85</v>
      </c>
      <c r="I44" s="106">
        <f t="shared" si="6"/>
        <v>100</v>
      </c>
      <c r="J44" s="114">
        <f t="shared" si="6"/>
        <v>100</v>
      </c>
      <c r="K44" s="12"/>
    </row>
    <row r="45" spans="2:11" x14ac:dyDescent="0.3">
      <c r="B45" s="8"/>
      <c r="C45" s="16">
        <v>2</v>
      </c>
      <c r="D45" s="119" t="s">
        <v>10</v>
      </c>
      <c r="E45" s="119">
        <f>E46+1</f>
        <v>6</v>
      </c>
      <c r="F45" s="106">
        <f t="shared" si="6"/>
        <v>100</v>
      </c>
      <c r="G45" s="106">
        <f t="shared" si="6"/>
        <v>100</v>
      </c>
      <c r="H45" s="106">
        <f t="shared" si="6"/>
        <v>100</v>
      </c>
      <c r="I45" s="106">
        <f t="shared" si="6"/>
        <v>116</v>
      </c>
      <c r="J45" s="114">
        <f t="shared" si="6"/>
        <v>116</v>
      </c>
      <c r="K45" s="12"/>
    </row>
    <row r="46" spans="2:11" ht="14.4" thickBot="1" x14ac:dyDescent="0.35">
      <c r="B46" s="8"/>
      <c r="C46" s="18">
        <v>1</v>
      </c>
      <c r="D46" s="19" t="s">
        <v>7</v>
      </c>
      <c r="E46" s="19">
        <f>'Simulation parameters'!F49</f>
        <v>5</v>
      </c>
      <c r="F46" s="115">
        <f t="shared" si="6"/>
        <v>120</v>
      </c>
      <c r="G46" s="115">
        <f t="shared" si="6"/>
        <v>120</v>
      </c>
      <c r="H46" s="115">
        <f t="shared" si="6"/>
        <v>120</v>
      </c>
      <c r="I46" s="115">
        <f t="shared" si="6"/>
        <v>140</v>
      </c>
      <c r="J46" s="116">
        <f t="shared" si="6"/>
        <v>140</v>
      </c>
      <c r="K46" s="12"/>
    </row>
    <row r="47" spans="2:11" x14ac:dyDescent="0.3">
      <c r="B47" s="8"/>
      <c r="C47" s="1"/>
      <c r="D47" s="1"/>
      <c r="E47" s="1"/>
      <c r="F47" s="1"/>
      <c r="G47" s="1"/>
      <c r="H47" s="1"/>
      <c r="I47" s="1"/>
      <c r="J47" s="1"/>
      <c r="K47" s="12"/>
    </row>
    <row r="48" spans="2:11" x14ac:dyDescent="0.3">
      <c r="B48" s="8"/>
      <c r="C48" s="1"/>
      <c r="D48" s="1"/>
      <c r="E48" s="1"/>
      <c r="F48" s="1"/>
      <c r="G48" s="1"/>
      <c r="H48" s="1"/>
      <c r="I48" s="1"/>
      <c r="J48" s="1"/>
      <c r="K48" s="12"/>
    </row>
    <row r="49" spans="2:11" ht="14.4" thickBot="1" x14ac:dyDescent="0.35">
      <c r="B49" s="8"/>
      <c r="C49" s="1"/>
      <c r="D49" s="1"/>
      <c r="E49" s="1"/>
      <c r="F49" s="1"/>
      <c r="G49" s="1"/>
      <c r="H49" s="1"/>
      <c r="I49" s="1"/>
      <c r="J49" s="1"/>
      <c r="K49" s="12"/>
    </row>
    <row r="50" spans="2:11" ht="15.75" customHeight="1" thickBot="1" x14ac:dyDescent="0.35">
      <c r="B50" s="8"/>
      <c r="C50" s="36" t="s">
        <v>21</v>
      </c>
      <c r="D50" s="209" t="s">
        <v>9</v>
      </c>
      <c r="E50" s="210"/>
      <c r="F50" s="10">
        <f>'Simulation parameters'!F56</f>
        <v>800</v>
      </c>
      <c r="G50" s="10">
        <f>'Simulation parameters'!G56</f>
        <v>800</v>
      </c>
      <c r="H50" s="10">
        <f>'Simulation parameters'!H56</f>
        <v>1400</v>
      </c>
      <c r="I50" s="10">
        <f>'Simulation parameters'!I56</f>
        <v>1400</v>
      </c>
      <c r="J50" s="11">
        <f>'Simulation parameters'!J56</f>
        <v>1400</v>
      </c>
      <c r="K50" s="12"/>
    </row>
    <row r="51" spans="2:11" ht="14.4" thickBot="1" x14ac:dyDescent="0.35">
      <c r="B51" s="8"/>
      <c r="C51" s="9"/>
      <c r="D51" s="9"/>
      <c r="E51" s="9"/>
      <c r="F51" s="9"/>
      <c r="G51" s="9"/>
      <c r="H51" s="9"/>
      <c r="I51" s="9"/>
      <c r="J51" s="9"/>
      <c r="K51" s="12"/>
    </row>
    <row r="52" spans="2:11" x14ac:dyDescent="0.3">
      <c r="B52" s="8"/>
      <c r="C52" s="13" t="s">
        <v>6</v>
      </c>
      <c r="D52" s="14" t="s">
        <v>8</v>
      </c>
      <c r="E52" s="14" t="s">
        <v>5</v>
      </c>
      <c r="F52" s="14" t="s">
        <v>0</v>
      </c>
      <c r="G52" s="14" t="s">
        <v>1</v>
      </c>
      <c r="H52" s="14" t="s">
        <v>2</v>
      </c>
      <c r="I52" s="14" t="s">
        <v>3</v>
      </c>
      <c r="J52" s="15" t="s">
        <v>4</v>
      </c>
      <c r="K52" s="12"/>
    </row>
    <row r="53" spans="2:11" x14ac:dyDescent="0.3">
      <c r="B53" s="8"/>
      <c r="C53" s="16">
        <v>5</v>
      </c>
      <c r="D53" s="119"/>
      <c r="E53" s="119"/>
      <c r="F53" s="119"/>
      <c r="G53" s="119"/>
      <c r="H53" s="119"/>
      <c r="I53" s="119"/>
      <c r="J53" s="17"/>
      <c r="K53" s="12"/>
    </row>
    <row r="54" spans="2:11" x14ac:dyDescent="0.3">
      <c r="B54" s="8"/>
      <c r="C54" s="16">
        <v>4</v>
      </c>
      <c r="D54" s="119" t="s">
        <v>12</v>
      </c>
      <c r="E54" s="119">
        <f t="shared" ref="E54:E55" si="7">E55+1</f>
        <v>8</v>
      </c>
      <c r="F54" s="106">
        <f>F21</f>
        <v>0</v>
      </c>
      <c r="G54" s="106">
        <f t="shared" ref="G54:J54" si="8">G21</f>
        <v>0</v>
      </c>
      <c r="H54" s="106">
        <f t="shared" si="8"/>
        <v>0</v>
      </c>
      <c r="I54" s="106">
        <f t="shared" si="8"/>
        <v>0</v>
      </c>
      <c r="J54" s="114">
        <f t="shared" si="8"/>
        <v>0</v>
      </c>
      <c r="K54" s="12"/>
    </row>
    <row r="55" spans="2:11" x14ac:dyDescent="0.3">
      <c r="B55" s="8"/>
      <c r="C55" s="16">
        <v>3</v>
      </c>
      <c r="D55" s="119" t="s">
        <v>11</v>
      </c>
      <c r="E55" s="119">
        <f t="shared" si="7"/>
        <v>7</v>
      </c>
      <c r="F55" s="106">
        <f t="shared" ref="F55:J57" si="9">F22</f>
        <v>85</v>
      </c>
      <c r="G55" s="106">
        <f t="shared" si="9"/>
        <v>85</v>
      </c>
      <c r="H55" s="106">
        <f t="shared" si="9"/>
        <v>85</v>
      </c>
      <c r="I55" s="106">
        <f t="shared" si="9"/>
        <v>100</v>
      </c>
      <c r="J55" s="114">
        <f t="shared" si="9"/>
        <v>100</v>
      </c>
      <c r="K55" s="12"/>
    </row>
    <row r="56" spans="2:11" x14ac:dyDescent="0.3">
      <c r="B56" s="8"/>
      <c r="C56" s="16">
        <v>2</v>
      </c>
      <c r="D56" s="119" t="s">
        <v>10</v>
      </c>
      <c r="E56" s="119">
        <f>E57+1</f>
        <v>6</v>
      </c>
      <c r="F56" s="106">
        <f t="shared" si="9"/>
        <v>100</v>
      </c>
      <c r="G56" s="106">
        <f t="shared" si="9"/>
        <v>100</v>
      </c>
      <c r="H56" s="106">
        <f t="shared" si="9"/>
        <v>100</v>
      </c>
      <c r="I56" s="106">
        <f t="shared" si="9"/>
        <v>116</v>
      </c>
      <c r="J56" s="114">
        <f t="shared" si="9"/>
        <v>116</v>
      </c>
      <c r="K56" s="12"/>
    </row>
    <row r="57" spans="2:11" ht="14.4" thickBot="1" x14ac:dyDescent="0.35">
      <c r="B57" s="8"/>
      <c r="C57" s="18">
        <v>1</v>
      </c>
      <c r="D57" s="19" t="s">
        <v>7</v>
      </c>
      <c r="E57" s="19">
        <f>'Simulation parameters'!F57</f>
        <v>5</v>
      </c>
      <c r="F57" s="115">
        <f t="shared" si="9"/>
        <v>120</v>
      </c>
      <c r="G57" s="115">
        <f t="shared" si="9"/>
        <v>120</v>
      </c>
      <c r="H57" s="115">
        <f t="shared" si="9"/>
        <v>120</v>
      </c>
      <c r="I57" s="115">
        <f t="shared" si="9"/>
        <v>140</v>
      </c>
      <c r="J57" s="116">
        <f t="shared" si="9"/>
        <v>140</v>
      </c>
      <c r="K57" s="12"/>
    </row>
    <row r="58" spans="2:11" ht="9" customHeight="1" x14ac:dyDescent="0.3">
      <c r="B58" s="21"/>
      <c r="C58" s="22"/>
      <c r="D58" s="22"/>
      <c r="E58" s="22"/>
      <c r="F58" s="22"/>
      <c r="G58" s="22"/>
      <c r="H58" s="22"/>
      <c r="I58" s="22"/>
      <c r="J58" s="22"/>
      <c r="K58" s="23"/>
    </row>
  </sheetData>
  <mergeCells count="6">
    <mergeCell ref="D50:E50"/>
    <mergeCell ref="C5:J7"/>
    <mergeCell ref="D13:E13"/>
    <mergeCell ref="D17:E17"/>
    <mergeCell ref="D28:E28"/>
    <mergeCell ref="D39:E39"/>
  </mergeCells>
  <conditionalFormatting sqref="F20">
    <cfRule type="cellIs" dxfId="15" priority="8" operator="greaterThan">
      <formula>$F$13/E20</formula>
    </cfRule>
  </conditionalFormatting>
  <conditionalFormatting sqref="G20:J20">
    <cfRule type="cellIs" dxfId="14" priority="7" operator="greaterThan">
      <formula>G$13/$E20</formula>
    </cfRule>
  </conditionalFormatting>
  <conditionalFormatting sqref="F42">
    <cfRule type="cellIs" dxfId="13" priority="6" operator="greaterThan">
      <formula>$F$13/E42</formula>
    </cfRule>
  </conditionalFormatting>
  <conditionalFormatting sqref="G42:J42">
    <cfRule type="cellIs" dxfId="12" priority="5" operator="greaterThan">
      <formula>G$13/$E42</formula>
    </cfRule>
  </conditionalFormatting>
  <conditionalFormatting sqref="F53">
    <cfRule type="cellIs" dxfId="11" priority="4" operator="greaterThan">
      <formula>$F$13/E53</formula>
    </cfRule>
  </conditionalFormatting>
  <conditionalFormatting sqref="G53:J53">
    <cfRule type="cellIs" dxfId="10" priority="3" operator="greaterThan">
      <formula>G$13/$E53</formula>
    </cfRule>
  </conditionalFormatting>
  <conditionalFormatting sqref="F21:F24">
    <cfRule type="cellIs" dxfId="9" priority="2" operator="greaterThan">
      <formula>$F$13/E21</formula>
    </cfRule>
  </conditionalFormatting>
  <conditionalFormatting sqref="G21:J24">
    <cfRule type="cellIs" dxfId="8" priority="1" operator="greaterThan">
      <formula>G$13/$E21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1"/>
  <sheetViews>
    <sheetView topLeftCell="A4" workbookViewId="0">
      <selection activeCell="U40" sqref="U40"/>
    </sheetView>
  </sheetViews>
  <sheetFormatPr defaultColWidth="9.109375" defaultRowHeight="13.8" x14ac:dyDescent="0.3"/>
  <cols>
    <col min="1" max="1" width="9.109375" style="2"/>
    <col min="2" max="2" width="2" style="2" customWidth="1"/>
    <col min="3" max="3" width="12.44140625" style="2" bestFit="1" customWidth="1"/>
    <col min="4" max="4" width="18.44140625" style="2" customWidth="1"/>
    <col min="5" max="5" width="8.6640625" style="2" customWidth="1"/>
    <col min="6" max="10" width="11.109375" style="2" customWidth="1"/>
    <col min="11" max="11" width="1.5546875" style="2" customWidth="1"/>
    <col min="12" max="12" width="9.109375" style="2"/>
    <col min="13" max="18" width="9.109375" style="2" hidden="1" customWidth="1"/>
    <col min="19" max="16384" width="9.109375" style="2"/>
  </cols>
  <sheetData>
    <row r="1" spans="2:18" ht="14.4" thickBot="1" x14ac:dyDescent="0.35"/>
    <row r="2" spans="2:18" x14ac:dyDescent="0.3">
      <c r="B2" s="45"/>
      <c r="C2" s="46"/>
      <c r="D2" s="46"/>
      <c r="E2" s="46"/>
      <c r="F2" s="46"/>
      <c r="G2" s="46"/>
      <c r="H2" s="46"/>
      <c r="I2" s="46"/>
      <c r="J2" s="46"/>
      <c r="K2" s="47"/>
    </row>
    <row r="3" spans="2:18" x14ac:dyDescent="0.3">
      <c r="B3" s="48"/>
      <c r="C3" s="49"/>
      <c r="D3" s="221" t="s">
        <v>35</v>
      </c>
      <c r="E3" s="221"/>
      <c r="F3" s="221"/>
      <c r="G3" s="221"/>
      <c r="H3" s="221"/>
      <c r="I3" s="221"/>
      <c r="J3" s="49"/>
      <c r="K3" s="50"/>
    </row>
    <row r="4" spans="2:18" x14ac:dyDescent="0.3">
      <c r="B4" s="48"/>
      <c r="C4" s="49"/>
      <c r="D4" s="221"/>
      <c r="E4" s="221"/>
      <c r="F4" s="221"/>
      <c r="G4" s="221"/>
      <c r="H4" s="221"/>
      <c r="I4" s="221"/>
      <c r="J4" s="49"/>
      <c r="K4" s="50"/>
    </row>
    <row r="5" spans="2:18" x14ac:dyDescent="0.3">
      <c r="B5" s="48"/>
      <c r="C5" s="49"/>
      <c r="D5" s="221"/>
      <c r="E5" s="221"/>
      <c r="F5" s="221"/>
      <c r="G5" s="221"/>
      <c r="H5" s="221"/>
      <c r="I5" s="221"/>
      <c r="J5" s="49"/>
      <c r="K5" s="50"/>
    </row>
    <row r="6" spans="2:18" ht="14.4" thickBot="1" x14ac:dyDescent="0.35">
      <c r="B6" s="51"/>
      <c r="C6" s="52"/>
      <c r="D6" s="52"/>
      <c r="E6" s="52"/>
      <c r="F6" s="52"/>
      <c r="G6" s="52"/>
      <c r="H6" s="52"/>
      <c r="I6" s="52"/>
      <c r="J6" s="52"/>
      <c r="K6" s="53"/>
    </row>
    <row r="8" spans="2:18" ht="14.4" thickBot="1" x14ac:dyDescent="0.35">
      <c r="B8" s="5"/>
      <c r="C8" s="6"/>
      <c r="D8" s="6"/>
      <c r="E8" s="6"/>
      <c r="F8" s="6"/>
      <c r="G8" s="6"/>
      <c r="H8" s="6"/>
      <c r="I8" s="6"/>
      <c r="J8" s="6"/>
      <c r="K8" s="7"/>
    </row>
    <row r="9" spans="2:18" ht="15.75" customHeight="1" thickBot="1" x14ac:dyDescent="0.35">
      <c r="B9" s="8"/>
      <c r="C9" s="36" t="s">
        <v>18</v>
      </c>
      <c r="D9" s="209" t="s">
        <v>9</v>
      </c>
      <c r="E9" s="210"/>
      <c r="F9" s="10">
        <f>'Simulation parameters'!F32</f>
        <v>800</v>
      </c>
      <c r="G9" s="10">
        <f>'Simulation parameters'!G32</f>
        <v>800</v>
      </c>
      <c r="H9" s="10">
        <f>'Simulation parameters'!H32</f>
        <v>800</v>
      </c>
      <c r="I9" s="10">
        <f>'Simulation parameters'!I32</f>
        <v>800</v>
      </c>
      <c r="J9" s="11">
        <f>'Simulation parameters'!J32</f>
        <v>800</v>
      </c>
      <c r="K9" s="12"/>
      <c r="M9" s="2" t="s">
        <v>5</v>
      </c>
      <c r="N9" s="2">
        <v>1</v>
      </c>
      <c r="O9" s="2">
        <v>2</v>
      </c>
      <c r="P9" s="2">
        <v>3</v>
      </c>
      <c r="Q9" s="2">
        <v>4</v>
      </c>
      <c r="R9" s="2">
        <v>5</v>
      </c>
    </row>
    <row r="10" spans="2:18" ht="4.5" customHeight="1" x14ac:dyDescent="0.3">
      <c r="B10" s="8"/>
      <c r="C10" s="9"/>
      <c r="D10" s="9"/>
      <c r="E10" s="9"/>
      <c r="F10" s="9"/>
      <c r="G10" s="9"/>
      <c r="H10" s="9"/>
      <c r="I10" s="9"/>
      <c r="J10" s="9"/>
      <c r="K10" s="12"/>
    </row>
    <row r="11" spans="2:18" ht="13.5" customHeight="1" x14ac:dyDescent="0.3">
      <c r="B11" s="8"/>
      <c r="C11" s="9"/>
      <c r="D11" s="9"/>
      <c r="E11" s="9"/>
      <c r="F11" s="222" t="s">
        <v>43</v>
      </c>
      <c r="G11" s="222"/>
      <c r="H11" s="222"/>
      <c r="I11" s="222"/>
      <c r="J11" s="222"/>
      <c r="K11" s="12"/>
    </row>
    <row r="12" spans="2:18" x14ac:dyDescent="0.3">
      <c r="B12" s="8"/>
      <c r="C12" s="37" t="s">
        <v>6</v>
      </c>
      <c r="D12" s="37" t="s">
        <v>8</v>
      </c>
      <c r="E12" s="37" t="s">
        <v>5</v>
      </c>
      <c r="F12" s="37" t="s">
        <v>0</v>
      </c>
      <c r="G12" s="37" t="s">
        <v>1</v>
      </c>
      <c r="H12" s="37" t="s">
        <v>2</v>
      </c>
      <c r="I12" s="37" t="s">
        <v>3</v>
      </c>
      <c r="J12" s="37" t="s">
        <v>4</v>
      </c>
      <c r="K12" s="12"/>
      <c r="N12" s="2">
        <f>MIN(F13:F17)</f>
        <v>624.14285714285711</v>
      </c>
      <c r="O12" s="2">
        <f t="shared" ref="O12:R12" si="0">MIN(G13:G17)</f>
        <v>609.14285714285711</v>
      </c>
      <c r="P12" s="2">
        <f t="shared" si="0"/>
        <v>751.85714285714289</v>
      </c>
      <c r="Q12" s="2">
        <f t="shared" si="0"/>
        <v>766.85714285714289</v>
      </c>
      <c r="R12" s="2">
        <f t="shared" si="0"/>
        <v>766.85714285714289</v>
      </c>
    </row>
    <row r="13" spans="2:18" x14ac:dyDescent="0.3">
      <c r="B13" s="8"/>
      <c r="C13" s="37">
        <v>5</v>
      </c>
      <c r="D13" s="37"/>
      <c r="E13" s="37"/>
      <c r="F13" s="37"/>
      <c r="G13" s="37"/>
      <c r="H13" s="37"/>
      <c r="I13" s="37"/>
      <c r="J13" s="37"/>
      <c r="K13" s="12"/>
      <c r="M13" s="2">
        <f>E13</f>
        <v>0</v>
      </c>
      <c r="N13" s="2">
        <f>VLOOKUP(N12,F13:M17,8,TRUE)</f>
        <v>7</v>
      </c>
      <c r="O13" s="2">
        <f>VLOOKUP(O12,G13:M17,7,TRUE)</f>
        <v>7</v>
      </c>
      <c r="P13" s="2">
        <f>VLOOKUP(P12,H13:M17,6,TRUE)</f>
        <v>7</v>
      </c>
      <c r="Q13" s="2">
        <f>VLOOKUP(Q12,I13:M17,5,TRUE)</f>
        <v>7</v>
      </c>
      <c r="R13" s="2">
        <f>VLOOKUP(R12,J13:M17,4,TRUE)</f>
        <v>7</v>
      </c>
    </row>
    <row r="14" spans="2:18" x14ac:dyDescent="0.3">
      <c r="B14" s="8"/>
      <c r="C14" s="37">
        <v>4</v>
      </c>
      <c r="D14" s="37" t="s">
        <v>12</v>
      </c>
      <c r="E14" s="37">
        <f t="shared" ref="E14:E15" si="1">E15+1</f>
        <v>8</v>
      </c>
      <c r="F14" s="120"/>
      <c r="G14" s="119"/>
      <c r="H14" s="119"/>
      <c r="I14" s="119"/>
      <c r="J14" s="119"/>
      <c r="K14" s="12"/>
      <c r="M14" s="2">
        <f t="shared" ref="M14:M17" si="2">E14</f>
        <v>8</v>
      </c>
      <c r="N14" s="2">
        <v>0</v>
      </c>
      <c r="O14" s="2">
        <v>0</v>
      </c>
      <c r="P14" s="2">
        <v>0</v>
      </c>
      <c r="Q14" s="2">
        <v>0</v>
      </c>
      <c r="R14" s="2">
        <v>0</v>
      </c>
    </row>
    <row r="15" spans="2:18" x14ac:dyDescent="0.3">
      <c r="B15" s="8"/>
      <c r="C15" s="37">
        <v>3</v>
      </c>
      <c r="D15" s="37" t="s">
        <v>11</v>
      </c>
      <c r="E15" s="37">
        <f t="shared" si="1"/>
        <v>7</v>
      </c>
      <c r="F15" s="195">
        <f>SUM('S1'!F22,'S2'!F22,'S3'!F22,'S4'!F22,'S5'!F22,'S6'!F22,'S7'!F22,'S8'!F22)</f>
        <v>624.14285714285711</v>
      </c>
      <c r="G15" s="195">
        <f>SUM('S1'!G22,'S2'!G22,'S3'!G22,'S4'!G22,'S5'!G22,'S6'!G22,'S7'!G22,'S8'!G22)</f>
        <v>609.14285714285711</v>
      </c>
      <c r="H15" s="195">
        <f>SUM('S1'!H22,'S2'!H22,'S3'!H22,'S4'!H22,'S5'!H22,'S6'!H22,'S7'!H22,'S8'!H22)</f>
        <v>751.85714285714289</v>
      </c>
      <c r="I15" s="195">
        <f>SUM('S1'!I22,'S2'!I22,'S3'!I22,'S4'!I22,'S5'!I22,'S6'!I22,'S7'!I22,'S8'!I22)</f>
        <v>766.85714285714289</v>
      </c>
      <c r="J15" s="195">
        <f>SUM('S1'!J22,'S2'!J22,'S3'!J22,'S4'!J22,'S5'!J22,'S6'!J22,'S7'!J22,'S8'!J22)</f>
        <v>766.85714285714289</v>
      </c>
      <c r="K15" s="12"/>
      <c r="M15" s="2">
        <f t="shared" si="2"/>
        <v>7</v>
      </c>
    </row>
    <row r="16" spans="2:18" x14ac:dyDescent="0.3">
      <c r="B16" s="8"/>
      <c r="C16" s="37">
        <v>2</v>
      </c>
      <c r="D16" s="37" t="s">
        <v>10</v>
      </c>
      <c r="E16" s="37">
        <f>E17+1</f>
        <v>6</v>
      </c>
      <c r="F16" s="150">
        <f>SUM('S1'!F23,'S2'!F23,'S3'!F23,'S4'!F23,'S5'!F23,'S6'!F23,'S7'!F23,'S8'!F23)</f>
        <v>932</v>
      </c>
      <c r="G16" s="150">
        <f>SUM('S1'!G23,'S2'!G23,'S3'!G23,'S4'!G23,'S5'!G23,'S6'!G23,'S7'!G23,'S8'!G23)</f>
        <v>895</v>
      </c>
      <c r="H16" s="148">
        <f>SUM('S1'!H23,'S2'!H23,'S3'!H23,'S4'!H23,'S5'!H23,'S6'!H23,'S7'!H23,'S8'!H23)</f>
        <v>1060.6666666666665</v>
      </c>
      <c r="I16" s="148">
        <f>SUM('S1'!I23,'S2'!I23,'S3'!I23,'S4'!I23,'S5'!I23,'S6'!I23,'S7'!I23,'S8'!I23)</f>
        <v>1060.6666666666665</v>
      </c>
      <c r="J16" s="148">
        <f>SUM('S1'!J23,'S2'!J23,'S3'!J23,'S4'!J23,'S5'!J23,'S6'!J23,'S7'!J23,'S8'!J23)</f>
        <v>1060.6666666666665</v>
      </c>
      <c r="K16" s="12"/>
      <c r="M16" s="2">
        <f t="shared" si="2"/>
        <v>6</v>
      </c>
    </row>
    <row r="17" spans="2:18" x14ac:dyDescent="0.3">
      <c r="B17" s="8"/>
      <c r="C17" s="37">
        <v>1</v>
      </c>
      <c r="D17" s="37" t="s">
        <v>7</v>
      </c>
      <c r="E17" s="37">
        <f>'Simulation parameters'!F33</f>
        <v>5</v>
      </c>
      <c r="F17" s="37">
        <f>SUM('S1'!F24,'S2'!F24,'S3'!F24,'S4'!F24,'S5'!F24,'S6'!F24,'S7'!F24,'S8'!F24)</f>
        <v>1120</v>
      </c>
      <c r="G17" s="119">
        <f>SUM('S1'!G24,'S2'!G24,'S3'!G24,'S4'!G24,'S5'!G24,'S6'!G24,'S7'!G24,'S8'!G24)</f>
        <v>1080</v>
      </c>
      <c r="H17" s="119">
        <f>SUM('S1'!H24,'S2'!H24,'S3'!H24,'S4'!H24,'S5'!H24,'S6'!H24,'S7'!H24,'S8'!H24)</f>
        <v>1260</v>
      </c>
      <c r="I17" s="119">
        <f>SUM('S1'!I24,'S2'!I24,'S3'!I24,'S4'!I24,'S5'!I24,'S6'!I24,'S7'!I24,'S8'!I24)</f>
        <v>1260</v>
      </c>
      <c r="J17" s="119">
        <f>SUM('S1'!J24,'S2'!J24,'S3'!J24,'S4'!J24,'S5'!J24,'S6'!J24,'S7'!J24,'S8'!J24)</f>
        <v>1260</v>
      </c>
      <c r="K17" s="12"/>
      <c r="M17" s="2">
        <f t="shared" si="2"/>
        <v>5</v>
      </c>
    </row>
    <row r="18" spans="2:18" x14ac:dyDescent="0.3">
      <c r="B18" s="8"/>
      <c r="C18" s="1"/>
      <c r="D18" s="1"/>
      <c r="E18" s="1"/>
      <c r="F18" s="1"/>
      <c r="G18" s="1"/>
      <c r="H18" s="1"/>
      <c r="I18" s="1"/>
      <c r="J18" s="1"/>
      <c r="K18" s="12"/>
    </row>
    <row r="19" spans="2:18" ht="14.4" thickBot="1" x14ac:dyDescent="0.35">
      <c r="B19" s="8"/>
      <c r="C19" s="1"/>
      <c r="D19" s="1"/>
      <c r="E19" s="1"/>
      <c r="F19" s="1"/>
      <c r="G19" s="1"/>
      <c r="H19" s="1"/>
      <c r="I19" s="1"/>
      <c r="J19" s="1"/>
      <c r="K19" s="12"/>
    </row>
    <row r="20" spans="2:18" ht="15.75" customHeight="1" thickBot="1" x14ac:dyDescent="0.35">
      <c r="B20" s="8"/>
      <c r="C20" s="36" t="s">
        <v>19</v>
      </c>
      <c r="D20" s="209" t="s">
        <v>9</v>
      </c>
      <c r="E20" s="210"/>
      <c r="F20" s="10">
        <f>'Simulation parameters'!F40</f>
        <v>800</v>
      </c>
      <c r="G20" s="10">
        <f>'Simulation parameters'!G40</f>
        <v>800</v>
      </c>
      <c r="H20" s="10">
        <f>'Simulation parameters'!H40</f>
        <v>1000</v>
      </c>
      <c r="I20" s="10">
        <f>'Simulation parameters'!I40</f>
        <v>1000</v>
      </c>
      <c r="J20" s="11">
        <f>'Simulation parameters'!J40</f>
        <v>1000</v>
      </c>
      <c r="K20" s="12"/>
      <c r="M20" s="2" t="s">
        <v>5</v>
      </c>
      <c r="N20" s="2">
        <v>1</v>
      </c>
      <c r="O20" s="2">
        <v>2</v>
      </c>
      <c r="P20" s="2">
        <v>3</v>
      </c>
      <c r="Q20" s="2">
        <v>4</v>
      </c>
      <c r="R20" s="2">
        <v>5</v>
      </c>
    </row>
    <row r="21" spans="2:18" ht="4.5" customHeight="1" x14ac:dyDescent="0.3">
      <c r="B21" s="8"/>
      <c r="C21" s="9"/>
      <c r="D21" s="9"/>
      <c r="E21" s="9"/>
      <c r="F21" s="9"/>
      <c r="G21" s="9"/>
      <c r="H21" s="9"/>
      <c r="I21" s="9"/>
      <c r="J21" s="9"/>
      <c r="K21" s="12"/>
    </row>
    <row r="22" spans="2:18" x14ac:dyDescent="0.3">
      <c r="B22" s="8"/>
      <c r="C22" s="9"/>
      <c r="D22" s="9"/>
      <c r="E22" s="9"/>
      <c r="F22" s="222" t="s">
        <v>43</v>
      </c>
      <c r="G22" s="222"/>
      <c r="H22" s="222"/>
      <c r="I22" s="222"/>
      <c r="J22" s="222"/>
      <c r="K22" s="12"/>
    </row>
    <row r="23" spans="2:18" x14ac:dyDescent="0.3">
      <c r="B23" s="8"/>
      <c r="C23" s="37" t="s">
        <v>6</v>
      </c>
      <c r="D23" s="37" t="s">
        <v>8</v>
      </c>
      <c r="E23" s="37" t="s">
        <v>5</v>
      </c>
      <c r="F23" s="37" t="s">
        <v>0</v>
      </c>
      <c r="G23" s="37" t="s">
        <v>1</v>
      </c>
      <c r="H23" s="37" t="s">
        <v>2</v>
      </c>
      <c r="I23" s="37" t="s">
        <v>3</v>
      </c>
      <c r="J23" s="37" t="s">
        <v>4</v>
      </c>
      <c r="K23" s="12"/>
      <c r="N23" s="2">
        <f>MIN(F24:F28)</f>
        <v>795.14285714285711</v>
      </c>
      <c r="O23" s="2">
        <f t="shared" ref="O23" si="3">MIN(G24:G28)</f>
        <v>766.14285714285711</v>
      </c>
      <c r="P23" s="2">
        <f t="shared" ref="P23" si="4">MIN(H24:H28)</f>
        <v>968</v>
      </c>
      <c r="Q23" s="2">
        <f t="shared" ref="Q23" si="5">MIN(I24:I28)</f>
        <v>968</v>
      </c>
      <c r="R23" s="2">
        <f t="shared" ref="R23" si="6">MIN(J24:J28)</f>
        <v>968</v>
      </c>
    </row>
    <row r="24" spans="2:18" x14ac:dyDescent="0.3">
      <c r="B24" s="8"/>
      <c r="C24" s="37">
        <v>5</v>
      </c>
      <c r="D24" s="37"/>
      <c r="E24" s="37"/>
      <c r="F24" s="37"/>
      <c r="G24" s="37"/>
      <c r="H24" s="37"/>
      <c r="I24" s="37"/>
      <c r="J24" s="37"/>
      <c r="K24" s="12"/>
      <c r="M24" s="2">
        <f>E24</f>
        <v>0</v>
      </c>
      <c r="N24" s="2">
        <f>VLOOKUP(N23,F24:M28,8,TRUE)</f>
        <v>7</v>
      </c>
      <c r="O24" s="2">
        <f>VLOOKUP(O23,G24:M28,7,TRUE)</f>
        <v>7</v>
      </c>
      <c r="P24" s="2">
        <f>VLOOKUP(P23,H24:M28,6,TRUE)</f>
        <v>6</v>
      </c>
      <c r="Q24" s="2">
        <f>VLOOKUP(Q23,I24:M28,5,TRUE)</f>
        <v>6</v>
      </c>
      <c r="R24" s="2">
        <f>VLOOKUP(R23,J24:M28,4,TRUE)</f>
        <v>6</v>
      </c>
    </row>
    <row r="25" spans="2:18" x14ac:dyDescent="0.3">
      <c r="B25" s="8"/>
      <c r="C25" s="37">
        <v>4</v>
      </c>
      <c r="D25" s="37" t="s">
        <v>12</v>
      </c>
      <c r="E25" s="37">
        <f t="shared" ref="E25:E26" si="7">E26+1</f>
        <v>8</v>
      </c>
      <c r="F25" s="120"/>
      <c r="G25" s="119"/>
      <c r="H25" s="119"/>
      <c r="I25" s="119"/>
      <c r="J25" s="119"/>
      <c r="K25" s="12"/>
      <c r="M25" s="2">
        <f t="shared" ref="M25:M28" si="8">E25</f>
        <v>8</v>
      </c>
      <c r="N25" s="2">
        <v>0</v>
      </c>
      <c r="O25" s="2">
        <v>0</v>
      </c>
      <c r="P25" s="2">
        <f>(P23-800)*P24</f>
        <v>1008</v>
      </c>
      <c r="Q25" s="2">
        <f t="shared" ref="Q25:R25" si="9">(Q23-800)*Q24</f>
        <v>1008</v>
      </c>
      <c r="R25" s="2">
        <f t="shared" si="9"/>
        <v>1008</v>
      </c>
    </row>
    <row r="26" spans="2:18" x14ac:dyDescent="0.3">
      <c r="B26" s="8"/>
      <c r="C26" s="37">
        <v>3</v>
      </c>
      <c r="D26" s="37" t="s">
        <v>11</v>
      </c>
      <c r="E26" s="37">
        <f t="shared" si="7"/>
        <v>7</v>
      </c>
      <c r="F26" s="195">
        <f>SUM('S1'!F33,'S2'!F33,'S3'!F33,'S4'!F33,'S5'!F33,'S6'!F33,'S7'!F33,'S8'!F33)</f>
        <v>795.14285714285711</v>
      </c>
      <c r="G26" s="195">
        <f>SUM('S1'!G33,'S2'!G33,'S3'!G33,'S4'!G33,'S5'!G33,'S6'!G33,'S7'!G33,'S8'!G33)</f>
        <v>766.14285714285711</v>
      </c>
      <c r="H26" s="120"/>
      <c r="I26" s="120"/>
      <c r="J26" s="120"/>
      <c r="K26" s="12"/>
      <c r="M26" s="2">
        <f t="shared" si="8"/>
        <v>7</v>
      </c>
    </row>
    <row r="27" spans="2:18" x14ac:dyDescent="0.3">
      <c r="B27" s="8"/>
      <c r="C27" s="37">
        <v>2</v>
      </c>
      <c r="D27" s="37" t="s">
        <v>10</v>
      </c>
      <c r="E27" s="37">
        <f>E28+1</f>
        <v>6</v>
      </c>
      <c r="F27" s="150">
        <f>SUM('S1'!F34,'S2'!F34,'S3'!F34,'S4'!F34,'S5'!F34,'S6'!F34,'S7'!F34,'S8'!F34)</f>
        <v>932</v>
      </c>
      <c r="G27" s="150">
        <f>SUM('S1'!G34,'S2'!G34,'S3'!G34,'S4'!G34,'S5'!G34,'S6'!G34,'S7'!G34,'S8'!G34)</f>
        <v>895</v>
      </c>
      <c r="H27" s="150">
        <f>SUM('S1'!H34,'S2'!H34,'S3'!H34,'S4'!H34,'S5'!H34,'S6'!H34,'S7'!H34,'S8'!H34)</f>
        <v>968</v>
      </c>
      <c r="I27" s="150">
        <f>SUM('S1'!I34,'S2'!I34,'S3'!I34,'S4'!I34,'S5'!I34,'S6'!I34,'S7'!I34,'S8'!I34)</f>
        <v>968</v>
      </c>
      <c r="J27" s="150">
        <f>SUM('S1'!J34,'S2'!J34,'S3'!J34,'S4'!J34,'S5'!J34,'S6'!J34,'S7'!J34,'S8'!J34)</f>
        <v>968</v>
      </c>
      <c r="K27" s="12"/>
      <c r="M27" s="2">
        <f t="shared" si="8"/>
        <v>6</v>
      </c>
    </row>
    <row r="28" spans="2:18" x14ac:dyDescent="0.3">
      <c r="B28" s="8"/>
      <c r="C28" s="37">
        <v>1</v>
      </c>
      <c r="D28" s="37" t="s">
        <v>7</v>
      </c>
      <c r="E28" s="37">
        <f>'Simulation parameters'!F41</f>
        <v>5</v>
      </c>
      <c r="F28" s="119">
        <f>SUM('S1'!F35,'S2'!F35,'S3'!F35,'S4'!F35,'S5'!F35,'S6'!F35,'S7'!F35,'S8'!F35)</f>
        <v>1120</v>
      </c>
      <c r="G28" s="119">
        <f>SUM('S1'!G35,'S2'!G35,'S3'!G35,'S4'!G35,'S5'!G35,'S6'!G35,'S7'!G35,'S8'!G35)</f>
        <v>1080</v>
      </c>
      <c r="H28" s="119">
        <f>SUM('S1'!H35,'S2'!H35,'S3'!H35,'S4'!H35,'S5'!H35,'S6'!H35,'S7'!H35,'S8'!H35)</f>
        <v>1175</v>
      </c>
      <c r="I28" s="119">
        <f>SUM('S1'!I35,'S2'!I35,'S3'!I35,'S4'!I35,'S5'!I35,'S6'!I35,'S7'!I35,'S8'!I35)</f>
        <v>1175</v>
      </c>
      <c r="J28" s="119">
        <f>SUM('S1'!J35,'S2'!J35,'S3'!J35,'S4'!J35,'S5'!J35,'S6'!J35,'S7'!J35,'S8'!J35)</f>
        <v>1175</v>
      </c>
      <c r="K28" s="12"/>
      <c r="M28" s="2">
        <f t="shared" si="8"/>
        <v>5</v>
      </c>
    </row>
    <row r="29" spans="2:18" x14ac:dyDescent="0.3">
      <c r="B29" s="8"/>
      <c r="C29" s="1"/>
      <c r="D29" s="1"/>
      <c r="E29" s="1"/>
      <c r="F29" s="1"/>
      <c r="G29" s="1"/>
      <c r="H29" s="1"/>
      <c r="I29" s="1"/>
      <c r="J29" s="1"/>
      <c r="K29" s="12"/>
    </row>
    <row r="30" spans="2:18" ht="14.4" thickBot="1" x14ac:dyDescent="0.35">
      <c r="B30" s="8"/>
      <c r="C30" s="1"/>
      <c r="D30" s="1"/>
      <c r="E30" s="1"/>
      <c r="F30" s="1"/>
      <c r="G30" s="1"/>
      <c r="H30" s="1"/>
      <c r="I30" s="1"/>
      <c r="J30" s="1"/>
      <c r="K30" s="12"/>
    </row>
    <row r="31" spans="2:18" ht="15.75" customHeight="1" thickBot="1" x14ac:dyDescent="0.35">
      <c r="B31" s="8"/>
      <c r="C31" s="36" t="s">
        <v>20</v>
      </c>
      <c r="D31" s="209" t="s">
        <v>9</v>
      </c>
      <c r="E31" s="210"/>
      <c r="F31" s="10">
        <f>'Simulation parameters'!F48</f>
        <v>800</v>
      </c>
      <c r="G31" s="10">
        <f>'Simulation parameters'!G48</f>
        <v>800</v>
      </c>
      <c r="H31" s="10">
        <f>'Simulation parameters'!H48</f>
        <v>1200</v>
      </c>
      <c r="I31" s="10">
        <f>'Simulation parameters'!I48</f>
        <v>1200</v>
      </c>
      <c r="J31" s="11">
        <f>'Simulation parameters'!J48</f>
        <v>1200</v>
      </c>
      <c r="K31" s="12"/>
      <c r="M31" s="2" t="s">
        <v>5</v>
      </c>
      <c r="N31" s="2">
        <v>1</v>
      </c>
      <c r="O31" s="2">
        <v>2</v>
      </c>
      <c r="P31" s="2">
        <v>3</v>
      </c>
      <c r="Q31" s="2">
        <v>4</v>
      </c>
      <c r="R31" s="2">
        <v>5</v>
      </c>
    </row>
    <row r="32" spans="2:18" ht="4.5" customHeight="1" x14ac:dyDescent="0.3">
      <c r="B32" s="8"/>
      <c r="C32" s="9"/>
      <c r="D32" s="9"/>
      <c r="E32" s="9"/>
      <c r="F32" s="9"/>
      <c r="G32" s="9"/>
      <c r="H32" s="9"/>
      <c r="I32" s="9"/>
      <c r="J32" s="9"/>
      <c r="K32" s="12"/>
    </row>
    <row r="33" spans="2:18" x14ac:dyDescent="0.3">
      <c r="B33" s="8"/>
      <c r="C33" s="9"/>
      <c r="D33" s="9"/>
      <c r="E33" s="9"/>
      <c r="F33" s="222" t="s">
        <v>43</v>
      </c>
      <c r="G33" s="222"/>
      <c r="H33" s="222"/>
      <c r="I33" s="222"/>
      <c r="J33" s="222"/>
      <c r="K33" s="12"/>
    </row>
    <row r="34" spans="2:18" x14ac:dyDescent="0.3">
      <c r="B34" s="8"/>
      <c r="C34" s="37" t="s">
        <v>6</v>
      </c>
      <c r="D34" s="37" t="s">
        <v>8</v>
      </c>
      <c r="E34" s="37" t="s">
        <v>5</v>
      </c>
      <c r="F34" s="37" t="s">
        <v>0</v>
      </c>
      <c r="G34" s="37" t="s">
        <v>1</v>
      </c>
      <c r="H34" s="37" t="s">
        <v>2</v>
      </c>
      <c r="I34" s="37" t="s">
        <v>3</v>
      </c>
      <c r="J34" s="37" t="s">
        <v>4</v>
      </c>
      <c r="K34" s="12"/>
      <c r="N34" s="2">
        <f>MIN(F35:F39)</f>
        <v>795.14285714285711</v>
      </c>
      <c r="O34" s="2">
        <f t="shared" ref="O34" si="10">MIN(G35:G39)</f>
        <v>766.14285714285711</v>
      </c>
      <c r="P34" s="2">
        <f t="shared" ref="P34" si="11">MIN(H35:H39)</f>
        <v>1190</v>
      </c>
      <c r="Q34" s="2">
        <f t="shared" ref="Q34" si="12">MIN(I35:I39)</f>
        <v>1190</v>
      </c>
      <c r="R34" s="2">
        <f t="shared" ref="R34" si="13">MIN(J35:J39)</f>
        <v>1190</v>
      </c>
    </row>
    <row r="35" spans="2:18" x14ac:dyDescent="0.3">
      <c r="B35" s="8"/>
      <c r="C35" s="37">
        <v>5</v>
      </c>
      <c r="D35" s="37"/>
      <c r="E35" s="37"/>
      <c r="F35" s="37"/>
      <c r="G35" s="37"/>
      <c r="H35" s="37"/>
      <c r="I35" s="37"/>
      <c r="J35" s="37"/>
      <c r="K35" s="12"/>
      <c r="M35" s="2">
        <f>E35</f>
        <v>0</v>
      </c>
      <c r="N35" s="2">
        <f>VLOOKUP(N34,F35:M39,8,TRUE)</f>
        <v>7</v>
      </c>
      <c r="O35" s="2">
        <f>VLOOKUP(O34,G35:M39,7,TRUE)</f>
        <v>7</v>
      </c>
      <c r="P35" s="2">
        <f>VLOOKUP(P34,H35:M39,6,TRUE)</f>
        <v>5</v>
      </c>
      <c r="Q35" s="2">
        <f>VLOOKUP(Q34,I35:M39,5,TRUE)</f>
        <v>5</v>
      </c>
      <c r="R35" s="2">
        <f>VLOOKUP(R34,J35:M39,4,TRUE)</f>
        <v>5</v>
      </c>
    </row>
    <row r="36" spans="2:18" x14ac:dyDescent="0.3">
      <c r="B36" s="8"/>
      <c r="C36" s="37">
        <v>4</v>
      </c>
      <c r="D36" s="37" t="s">
        <v>12</v>
      </c>
      <c r="E36" s="37">
        <f t="shared" ref="E36:E37" si="14">E37+1</f>
        <v>8</v>
      </c>
      <c r="F36" s="120"/>
      <c r="G36" s="119"/>
      <c r="H36" s="119"/>
      <c r="I36" s="119"/>
      <c r="J36" s="119"/>
      <c r="K36" s="12"/>
      <c r="M36" s="2">
        <f>E36</f>
        <v>8</v>
      </c>
      <c r="N36" s="2">
        <v>0</v>
      </c>
      <c r="O36" s="2">
        <v>0</v>
      </c>
      <c r="P36" s="2">
        <f>(P34-800)*P35</f>
        <v>1950</v>
      </c>
      <c r="Q36" s="2">
        <f t="shared" ref="Q36:R36" si="15">(Q34-800)*Q35</f>
        <v>1950</v>
      </c>
      <c r="R36" s="2">
        <f t="shared" si="15"/>
        <v>1950</v>
      </c>
    </row>
    <row r="37" spans="2:18" x14ac:dyDescent="0.3">
      <c r="B37" s="8"/>
      <c r="C37" s="37">
        <v>3</v>
      </c>
      <c r="D37" s="37" t="s">
        <v>11</v>
      </c>
      <c r="E37" s="37">
        <f t="shared" si="14"/>
        <v>7</v>
      </c>
      <c r="F37" s="195">
        <f>SUM('S1'!F44,'S2'!F44,'S3'!F44,'S4'!F44,'S5'!F44,'S6'!F44,'S7'!F44,'S8'!F44)</f>
        <v>795.14285714285711</v>
      </c>
      <c r="G37" s="195">
        <f>SUM('S1'!G44,'S2'!G44,'S3'!G44,'S4'!G44,'S5'!G44,'S6'!G44,'S7'!G44,'S8'!G44)</f>
        <v>766.14285714285711</v>
      </c>
      <c r="H37" s="119"/>
      <c r="I37" s="119"/>
      <c r="J37" s="119"/>
      <c r="K37" s="12"/>
      <c r="M37" s="2">
        <f t="shared" ref="M37:M39" si="16">E37</f>
        <v>7</v>
      </c>
    </row>
    <row r="38" spans="2:18" x14ac:dyDescent="0.3">
      <c r="B38" s="8"/>
      <c r="C38" s="37">
        <v>2</v>
      </c>
      <c r="D38" s="37" t="s">
        <v>10</v>
      </c>
      <c r="E38" s="37">
        <f>E39+1</f>
        <v>6</v>
      </c>
      <c r="F38" s="194">
        <f>SUM('S1'!F45,'S2'!F45,'S3'!F45,'S4'!F45,'S5'!F45,'S6'!F45,'S7'!F45,'S8'!F45)</f>
        <v>932</v>
      </c>
      <c r="G38" s="194">
        <f>SUM('S1'!G45,'S2'!G45,'S3'!G45,'S4'!G45,'S5'!G45,'S6'!G45,'S7'!G45,'S8'!G45)</f>
        <v>895</v>
      </c>
      <c r="H38" s="119"/>
      <c r="I38" s="119"/>
      <c r="J38" s="119"/>
      <c r="K38" s="12"/>
      <c r="M38" s="2">
        <f t="shared" si="16"/>
        <v>6</v>
      </c>
    </row>
    <row r="39" spans="2:18" x14ac:dyDescent="0.3">
      <c r="B39" s="8"/>
      <c r="C39" s="37">
        <v>1</v>
      </c>
      <c r="D39" s="37" t="s">
        <v>7</v>
      </c>
      <c r="E39" s="37">
        <f>'Simulation parameters'!F49</f>
        <v>5</v>
      </c>
      <c r="F39" s="119">
        <f>SUM('S1'!F46,'S2'!F46,'S3'!F46,'S4'!F46,'S5'!F46,'S6'!F46,'S7'!F46,'S8'!F46)</f>
        <v>1120</v>
      </c>
      <c r="G39" s="119">
        <f>SUM('S1'!G46,'S2'!G46,'S3'!G46,'S4'!G46,'S5'!G46,'S6'!G46,'S7'!G46,'S8'!G46)</f>
        <v>1080</v>
      </c>
      <c r="H39" s="119">
        <f>SUM('S1'!H46,'S2'!H46,'S3'!H46,'S4'!H46,'S5'!H46,'S6'!H46,'S7'!H46,'S8'!H46)</f>
        <v>1190</v>
      </c>
      <c r="I39" s="119">
        <f>SUM('S1'!I46,'S2'!I46,'S3'!I46,'S4'!I46,'S5'!I46,'S6'!I46,'S7'!I46,'S8'!I46)</f>
        <v>1190</v>
      </c>
      <c r="J39" s="119">
        <f>SUM('S1'!J46,'S2'!J46,'S3'!J46,'S4'!J46,'S5'!J46,'S6'!J46,'S7'!J46,'S8'!J46)</f>
        <v>1190</v>
      </c>
      <c r="K39" s="12"/>
      <c r="M39" s="2">
        <f t="shared" si="16"/>
        <v>5</v>
      </c>
    </row>
    <row r="40" spans="2:18" x14ac:dyDescent="0.3">
      <c r="B40" s="8"/>
      <c r="C40" s="1"/>
      <c r="D40" s="1"/>
      <c r="E40" s="1"/>
      <c r="F40" s="1"/>
      <c r="G40" s="1"/>
      <c r="H40" s="1"/>
      <c r="I40" s="1"/>
      <c r="J40" s="1"/>
      <c r="K40" s="12"/>
    </row>
    <row r="41" spans="2:18" ht="14.4" thickBot="1" x14ac:dyDescent="0.35">
      <c r="B41" s="8"/>
      <c r="C41" s="1"/>
      <c r="D41" s="1"/>
      <c r="E41" s="1"/>
      <c r="F41" s="1"/>
      <c r="G41" s="1"/>
      <c r="H41" s="1"/>
      <c r="I41" s="1"/>
      <c r="J41" s="1"/>
      <c r="K41" s="12"/>
    </row>
    <row r="42" spans="2:18" ht="15.75" customHeight="1" thickBot="1" x14ac:dyDescent="0.35">
      <c r="B42" s="8"/>
      <c r="C42" s="36" t="s">
        <v>21</v>
      </c>
      <c r="D42" s="209" t="s">
        <v>9</v>
      </c>
      <c r="E42" s="210"/>
      <c r="F42" s="10">
        <f>'Simulation parameters'!F56</f>
        <v>800</v>
      </c>
      <c r="G42" s="10">
        <f>'Simulation parameters'!G56</f>
        <v>800</v>
      </c>
      <c r="H42" s="10">
        <f>'Simulation parameters'!H56</f>
        <v>1400</v>
      </c>
      <c r="I42" s="10">
        <f>'Simulation parameters'!I56</f>
        <v>1400</v>
      </c>
      <c r="J42" s="11">
        <f>'Simulation parameters'!J56</f>
        <v>1400</v>
      </c>
      <c r="K42" s="12"/>
      <c r="M42" s="2" t="s">
        <v>5</v>
      </c>
      <c r="N42" s="2">
        <v>1</v>
      </c>
      <c r="O42" s="2">
        <v>2</v>
      </c>
      <c r="P42" s="2">
        <v>3</v>
      </c>
      <c r="Q42" s="2">
        <v>4</v>
      </c>
      <c r="R42" s="2">
        <v>5</v>
      </c>
    </row>
    <row r="43" spans="2:18" ht="4.5" customHeight="1" x14ac:dyDescent="0.3">
      <c r="B43" s="8"/>
      <c r="C43" s="9"/>
      <c r="D43" s="9"/>
      <c r="E43" s="9"/>
      <c r="F43" s="9"/>
      <c r="G43" s="9"/>
      <c r="H43" s="9"/>
      <c r="I43" s="9"/>
      <c r="J43" s="9"/>
      <c r="K43" s="12"/>
    </row>
    <row r="44" spans="2:18" x14ac:dyDescent="0.3">
      <c r="B44" s="8"/>
      <c r="C44" s="9"/>
      <c r="D44" s="9"/>
      <c r="E44" s="9"/>
      <c r="F44" s="222" t="s">
        <v>43</v>
      </c>
      <c r="G44" s="222"/>
      <c r="H44" s="222"/>
      <c r="I44" s="222"/>
      <c r="J44" s="222"/>
      <c r="K44" s="12"/>
    </row>
    <row r="45" spans="2:18" x14ac:dyDescent="0.3">
      <c r="B45" s="8"/>
      <c r="C45" s="37" t="s">
        <v>6</v>
      </c>
      <c r="D45" s="37" t="s">
        <v>8</v>
      </c>
      <c r="E45" s="37" t="s">
        <v>5</v>
      </c>
      <c r="F45" s="37" t="s">
        <v>0</v>
      </c>
      <c r="G45" s="37" t="s">
        <v>1</v>
      </c>
      <c r="H45" s="37" t="s">
        <v>2</v>
      </c>
      <c r="I45" s="37" t="s">
        <v>3</v>
      </c>
      <c r="J45" s="37" t="s">
        <v>4</v>
      </c>
      <c r="K45" s="12"/>
      <c r="N45" s="2">
        <f>MIN(F46:F50)</f>
        <v>795.14285714285711</v>
      </c>
      <c r="O45" s="2">
        <f t="shared" ref="O45" si="17">MIN(G46:G50)</f>
        <v>766.14285714285711</v>
      </c>
      <c r="P45" s="2">
        <f t="shared" ref="P45" si="18">MIN(H46:H50)</f>
        <v>1170</v>
      </c>
      <c r="Q45" s="2">
        <f t="shared" ref="Q45" si="19">MIN(I46:I50)</f>
        <v>1170</v>
      </c>
      <c r="R45" s="2">
        <f t="shared" ref="R45" si="20">MIN(J46:J50)</f>
        <v>1170</v>
      </c>
    </row>
    <row r="46" spans="2:18" x14ac:dyDescent="0.3">
      <c r="B46" s="8"/>
      <c r="C46" s="37">
        <v>5</v>
      </c>
      <c r="D46" s="37"/>
      <c r="E46" s="37"/>
      <c r="F46" s="37"/>
      <c r="G46" s="37"/>
      <c r="H46" s="37"/>
      <c r="I46" s="37"/>
      <c r="J46" s="37"/>
      <c r="K46" s="12"/>
      <c r="M46" s="2">
        <f>E46</f>
        <v>0</v>
      </c>
      <c r="N46" s="2">
        <f>VLOOKUP(N45,F46:M50,8,TRUE)</f>
        <v>7</v>
      </c>
      <c r="O46" s="2">
        <f>VLOOKUP(O45,G46:M50,7,TRUE)</f>
        <v>7</v>
      </c>
      <c r="P46" s="2">
        <f>VLOOKUP(P45,H46:M50,6,TRUE)</f>
        <v>5</v>
      </c>
      <c r="Q46" s="2">
        <f>VLOOKUP(Q45,I46:M50,5,TRUE)</f>
        <v>5</v>
      </c>
      <c r="R46" s="2">
        <f>VLOOKUP(R45,J46:M50,4,TRUE)</f>
        <v>5</v>
      </c>
    </row>
    <row r="47" spans="2:18" x14ac:dyDescent="0.3">
      <c r="B47" s="8"/>
      <c r="C47" s="37">
        <v>4</v>
      </c>
      <c r="D47" s="37" t="s">
        <v>12</v>
      </c>
      <c r="E47" s="37">
        <f t="shared" ref="E47:E48" si="21">E48+1</f>
        <v>8</v>
      </c>
      <c r="F47" s="120"/>
      <c r="G47" s="119"/>
      <c r="H47" s="119"/>
      <c r="I47" s="119"/>
      <c r="J47" s="119"/>
      <c r="K47" s="12"/>
      <c r="M47" s="2">
        <f t="shared" ref="M47:M50" si="22">E47</f>
        <v>8</v>
      </c>
      <c r="N47" s="2">
        <v>0</v>
      </c>
      <c r="O47" s="2">
        <v>0</v>
      </c>
      <c r="P47" s="2">
        <f>(P45-800)*P46</f>
        <v>1850</v>
      </c>
      <c r="Q47" s="2">
        <f t="shared" ref="Q47:R47" si="23">(Q45-800)*Q46</f>
        <v>1850</v>
      </c>
      <c r="R47" s="2">
        <f t="shared" si="23"/>
        <v>1850</v>
      </c>
    </row>
    <row r="48" spans="2:18" x14ac:dyDescent="0.3">
      <c r="B48" s="8"/>
      <c r="C48" s="37">
        <v>3</v>
      </c>
      <c r="D48" s="37" t="s">
        <v>11</v>
      </c>
      <c r="E48" s="37">
        <f t="shared" si="21"/>
        <v>7</v>
      </c>
      <c r="F48" s="195">
        <f>SUM('S1'!F55,'S2'!F55,'S3'!F55,'S4'!F55,'S5'!F55,'S6'!F55,'S7'!F55,'S8'!F55)</f>
        <v>795.14285714285711</v>
      </c>
      <c r="G48" s="195">
        <f>SUM('S1'!G55,'S2'!G55,'S3'!G55,'S4'!G55,'S5'!G55,'S6'!G55,'S7'!G55,'S8'!G55)</f>
        <v>766.14285714285711</v>
      </c>
      <c r="H48" s="119"/>
      <c r="I48" s="119"/>
      <c r="J48" s="119"/>
      <c r="K48" s="12"/>
      <c r="M48" s="2">
        <f t="shared" si="22"/>
        <v>7</v>
      </c>
    </row>
    <row r="49" spans="2:13" x14ac:dyDescent="0.3">
      <c r="B49" s="8"/>
      <c r="C49" s="37">
        <v>2</v>
      </c>
      <c r="D49" s="37" t="s">
        <v>10</v>
      </c>
      <c r="E49" s="37">
        <f>E50+1</f>
        <v>6</v>
      </c>
      <c r="F49" s="194">
        <f>SUM('S1'!F56,'S2'!F56,'S3'!F56,'S4'!F56,'S5'!F56,'S6'!F56,'S7'!F56,'S8'!F56)</f>
        <v>932</v>
      </c>
      <c r="G49" s="194">
        <f>SUM('S1'!G56,'S2'!G56,'S3'!G56,'S4'!G56,'S5'!G56,'S6'!G56,'S7'!G56,'S8'!G56)</f>
        <v>895</v>
      </c>
      <c r="H49" s="119"/>
      <c r="I49" s="119"/>
      <c r="J49" s="119"/>
      <c r="K49" s="12"/>
      <c r="M49" s="2">
        <f t="shared" si="22"/>
        <v>6</v>
      </c>
    </row>
    <row r="50" spans="2:13" x14ac:dyDescent="0.3">
      <c r="B50" s="8"/>
      <c r="C50" s="37">
        <v>1</v>
      </c>
      <c r="D50" s="37" t="s">
        <v>7</v>
      </c>
      <c r="E50" s="37">
        <f>'Simulation parameters'!F57</f>
        <v>5</v>
      </c>
      <c r="F50" s="119">
        <f>SUM('S1'!F57,'S2'!F57,'S3'!F57,'S4'!F57,'S5'!F57,'S6'!F57,'S7'!F57,'S8'!F57)</f>
        <v>1120</v>
      </c>
      <c r="G50" s="119">
        <f>SUM('S1'!G57,'S2'!G57,'S3'!G57,'S4'!G57,'S5'!G57,'S6'!G57,'S7'!G57,'S8'!G57)</f>
        <v>1080</v>
      </c>
      <c r="H50" s="119">
        <f>SUM('S1'!H57,'S2'!H57,'S3'!H57,'S4'!H57,'S5'!H57,'S6'!H57,'S7'!H57,'S8'!H57)</f>
        <v>1170</v>
      </c>
      <c r="I50" s="119">
        <f>SUM('S1'!I57,'S2'!I57,'S3'!I57,'S4'!I57,'S5'!I57,'S6'!I57,'S7'!I57,'S8'!I57)</f>
        <v>1170</v>
      </c>
      <c r="J50" s="119">
        <f>SUM('S1'!J57,'S2'!J57,'S3'!J57,'S4'!J57,'S5'!J57,'S6'!J57,'S7'!J57,'S8'!J57)</f>
        <v>1170</v>
      </c>
      <c r="K50" s="12"/>
      <c r="M50" s="2">
        <f t="shared" si="22"/>
        <v>5</v>
      </c>
    </row>
    <row r="51" spans="2:13" ht="9" customHeight="1" x14ac:dyDescent="0.3">
      <c r="B51" s="21"/>
      <c r="C51" s="22"/>
      <c r="D51" s="22"/>
      <c r="E51" s="22"/>
      <c r="F51" s="22"/>
      <c r="G51" s="22"/>
      <c r="H51" s="22"/>
      <c r="I51" s="22"/>
      <c r="J51" s="22"/>
      <c r="K51" s="23"/>
    </row>
  </sheetData>
  <mergeCells count="9">
    <mergeCell ref="D3:I5"/>
    <mergeCell ref="F11:J11"/>
    <mergeCell ref="F22:J22"/>
    <mergeCell ref="F44:J44"/>
    <mergeCell ref="F33:J33"/>
    <mergeCell ref="D9:E9"/>
    <mergeCell ref="D20:E20"/>
    <mergeCell ref="D31:E31"/>
    <mergeCell ref="D42:E42"/>
  </mergeCells>
  <conditionalFormatting sqref="F25:J28">
    <cfRule type="cellIs" dxfId="7" priority="7" operator="greaterThan">
      <formula>F$20</formula>
    </cfRule>
    <cfRule type="cellIs" dxfId="6" priority="8" operator="greaterThan">
      <formula>0</formula>
    </cfRule>
  </conditionalFormatting>
  <conditionalFormatting sqref="H14:J14 F14 F15:J17">
    <cfRule type="cellIs" dxfId="5" priority="5" operator="greaterThan">
      <formula>F$9</formula>
    </cfRule>
    <cfRule type="cellIs" dxfId="4" priority="6" operator="greaterThan">
      <formula>0</formula>
    </cfRule>
  </conditionalFormatting>
  <conditionalFormatting sqref="F36:J39">
    <cfRule type="cellIs" dxfId="3" priority="3" operator="greaterThan">
      <formula>F$31</formula>
    </cfRule>
    <cfRule type="cellIs" dxfId="2" priority="4" operator="greaterThan">
      <formula>0</formula>
    </cfRule>
  </conditionalFormatting>
  <conditionalFormatting sqref="F47:J50">
    <cfRule type="cellIs" dxfId="1" priority="1" operator="greaterThan">
      <formula>F$42</formula>
    </cfRule>
    <cfRule type="cellIs" dxfId="0" priority="2" operator="greater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9"/>
  <sheetViews>
    <sheetView zoomScaleNormal="100" workbookViewId="0">
      <selection activeCell="I50" sqref="I50"/>
    </sheetView>
  </sheetViews>
  <sheetFormatPr defaultColWidth="9.109375" defaultRowHeight="13.8" x14ac:dyDescent="0.3"/>
  <cols>
    <col min="1" max="1" width="9.109375" style="104"/>
    <col min="2" max="2" width="29.5546875" style="104" customWidth="1"/>
    <col min="3" max="7" width="20.109375" style="104" customWidth="1"/>
    <col min="8" max="8" width="22.109375" style="104" customWidth="1"/>
    <col min="9" max="16384" width="9.109375" style="104"/>
  </cols>
  <sheetData>
    <row r="5" spans="2:7" x14ac:dyDescent="0.3">
      <c r="B5" s="102" t="s">
        <v>18</v>
      </c>
      <c r="C5" s="103" t="s">
        <v>0</v>
      </c>
      <c r="D5" s="103" t="s">
        <v>1</v>
      </c>
      <c r="E5" s="103" t="s">
        <v>2</v>
      </c>
      <c r="F5" s="103" t="s">
        <v>3</v>
      </c>
      <c r="G5" s="103" t="s">
        <v>4</v>
      </c>
    </row>
    <row r="6" spans="2:7" x14ac:dyDescent="0.3">
      <c r="B6" s="105" t="s">
        <v>17</v>
      </c>
      <c r="C6" s="103">
        <f>'Bidding Results'!F9</f>
        <v>800</v>
      </c>
      <c r="D6" s="103">
        <f>'Bidding Results'!G9</f>
        <v>800</v>
      </c>
      <c r="E6" s="103">
        <f>'Bidding Results'!H9</f>
        <v>800</v>
      </c>
      <c r="F6" s="103">
        <f>'Bidding Results'!I9</f>
        <v>800</v>
      </c>
      <c r="G6" s="103">
        <f>'Bidding Results'!J9</f>
        <v>800</v>
      </c>
    </row>
    <row r="7" spans="2:7" x14ac:dyDescent="0.3">
      <c r="B7" s="105" t="s">
        <v>22</v>
      </c>
      <c r="C7" s="103">
        <f>'Bidding Results'!N12</f>
        <v>624.14285714285711</v>
      </c>
      <c r="D7" s="103">
        <f>'Bidding Results'!O12</f>
        <v>609.14285714285711</v>
      </c>
      <c r="E7" s="103">
        <f>'Bidding Results'!P12</f>
        <v>751.85714285714289</v>
      </c>
      <c r="F7" s="103">
        <f>'Bidding Results'!Q12</f>
        <v>766.85714285714289</v>
      </c>
      <c r="G7" s="103">
        <f>'Bidding Results'!R12</f>
        <v>766.85714285714289</v>
      </c>
    </row>
    <row r="8" spans="2:7" x14ac:dyDescent="0.3">
      <c r="B8" s="105" t="s">
        <v>23</v>
      </c>
      <c r="C8" s="103"/>
      <c r="D8" s="103"/>
      <c r="E8" s="103"/>
      <c r="F8" s="103"/>
      <c r="G8" s="103"/>
    </row>
    <row r="9" spans="2:7" x14ac:dyDescent="0.3">
      <c r="B9" s="105" t="s">
        <v>42</v>
      </c>
      <c r="C9" s="103"/>
      <c r="D9" s="103"/>
      <c r="E9" s="103"/>
      <c r="F9" s="103"/>
      <c r="G9" s="103"/>
    </row>
    <row r="10" spans="2:7" x14ac:dyDescent="0.3">
      <c r="B10" s="105" t="s">
        <v>24</v>
      </c>
      <c r="C10" s="196"/>
      <c r="D10" s="196"/>
      <c r="E10" s="196"/>
      <c r="F10" s="196"/>
      <c r="G10" s="196"/>
    </row>
    <row r="11" spans="2:7" x14ac:dyDescent="0.3">
      <c r="B11" s="8"/>
      <c r="C11" s="198"/>
      <c r="D11" s="198"/>
      <c r="E11" s="198"/>
      <c r="F11" s="198"/>
      <c r="G11" s="199"/>
    </row>
    <row r="12" spans="2:7" x14ac:dyDescent="0.3">
      <c r="B12" s="8"/>
      <c r="C12" s="198"/>
      <c r="D12" s="198"/>
      <c r="E12" s="198"/>
      <c r="F12" s="198"/>
      <c r="G12" s="199"/>
    </row>
    <row r="13" spans="2:7" x14ac:dyDescent="0.3">
      <c r="B13" s="102" t="s">
        <v>19</v>
      </c>
      <c r="C13" s="196" t="s">
        <v>0</v>
      </c>
      <c r="D13" s="196" t="s">
        <v>1</v>
      </c>
      <c r="E13" s="196" t="s">
        <v>2</v>
      </c>
      <c r="F13" s="196" t="s">
        <v>3</v>
      </c>
      <c r="G13" s="196" t="s">
        <v>4</v>
      </c>
    </row>
    <row r="14" spans="2:7" x14ac:dyDescent="0.3">
      <c r="B14" s="105" t="s">
        <v>17</v>
      </c>
      <c r="C14" s="107">
        <f>'Bidding Results'!F20</f>
        <v>800</v>
      </c>
      <c r="D14" s="107">
        <f>'Bidding Results'!G20</f>
        <v>800</v>
      </c>
      <c r="E14" s="107">
        <f>'Bidding Results'!H20</f>
        <v>1000</v>
      </c>
      <c r="F14" s="107">
        <f>'Bidding Results'!I20</f>
        <v>1000</v>
      </c>
      <c r="G14" s="107">
        <f>'Bidding Results'!J20</f>
        <v>1000</v>
      </c>
    </row>
    <row r="15" spans="2:7" x14ac:dyDescent="0.3">
      <c r="B15" s="105" t="s">
        <v>22</v>
      </c>
      <c r="C15" s="107">
        <f>'Bidding Results'!N23</f>
        <v>795.14285714285711</v>
      </c>
      <c r="D15" s="107">
        <f>'Bidding Results'!O23</f>
        <v>766.14285714285711</v>
      </c>
      <c r="E15" s="107">
        <f>'Bidding Results'!P23</f>
        <v>968</v>
      </c>
      <c r="F15" s="107">
        <f>'Bidding Results'!Q23</f>
        <v>968</v>
      </c>
      <c r="G15" s="107">
        <f>'Bidding Results'!R23</f>
        <v>968</v>
      </c>
    </row>
    <row r="16" spans="2:7" x14ac:dyDescent="0.3">
      <c r="B16" s="105" t="s">
        <v>23</v>
      </c>
      <c r="C16" s="107">
        <f>'Bidding Results'!N25</f>
        <v>0</v>
      </c>
      <c r="D16" s="107">
        <f>'Bidding Results'!O25</f>
        <v>0</v>
      </c>
      <c r="E16" s="107">
        <f>'Bidding Results'!P25</f>
        <v>1008</v>
      </c>
      <c r="F16" s="107">
        <f>'Bidding Results'!Q25</f>
        <v>1008</v>
      </c>
      <c r="G16" s="107">
        <f>'Bidding Results'!R25</f>
        <v>1008</v>
      </c>
    </row>
    <row r="17" spans="2:7" x14ac:dyDescent="0.3">
      <c r="B17" s="105" t="s">
        <v>42</v>
      </c>
      <c r="C17" s="107">
        <v>0.05</v>
      </c>
      <c r="D17" s="107">
        <v>0.05</v>
      </c>
      <c r="E17" s="107">
        <v>0.05</v>
      </c>
      <c r="F17" s="107">
        <v>0.05</v>
      </c>
      <c r="G17" s="107">
        <v>0.05</v>
      </c>
    </row>
    <row r="18" spans="2:7" ht="5.25" customHeight="1" x14ac:dyDescent="0.3">
      <c r="B18" s="8"/>
      <c r="C18" s="198"/>
      <c r="D18" s="198"/>
      <c r="E18" s="198"/>
      <c r="F18" s="198"/>
      <c r="G18" s="199"/>
    </row>
    <row r="19" spans="2:7" x14ac:dyDescent="0.3">
      <c r="B19" s="105" t="s">
        <v>28</v>
      </c>
      <c r="C19" s="112">
        <f>'Simulation parameters'!O39</f>
        <v>3000</v>
      </c>
      <c r="D19" s="198"/>
      <c r="E19" s="198"/>
      <c r="F19" s="198"/>
      <c r="G19" s="199"/>
    </row>
    <row r="20" spans="2:7" x14ac:dyDescent="0.3">
      <c r="B20" s="105" t="s">
        <v>29</v>
      </c>
      <c r="C20" s="107">
        <f>'Simulation parameters'!O40</f>
        <v>0.7</v>
      </c>
      <c r="D20" s="198"/>
      <c r="E20" s="198"/>
      <c r="F20" s="198"/>
      <c r="G20" s="199"/>
    </row>
    <row r="21" spans="2:7" x14ac:dyDescent="0.3">
      <c r="B21" s="105" t="s">
        <v>30</v>
      </c>
      <c r="C21" s="107">
        <f>'Simulation parameters'!O41</f>
        <v>2100</v>
      </c>
      <c r="D21" s="198"/>
      <c r="E21" s="198"/>
      <c r="F21" s="198"/>
      <c r="G21" s="199"/>
    </row>
    <row r="22" spans="2:7" x14ac:dyDescent="0.3">
      <c r="B22" s="105" t="s">
        <v>39</v>
      </c>
      <c r="C22" s="112">
        <f>E16/((1+E17)*(1+E17)*(1+E17))+F16/((1+E17)*(1+E17)*(1+E17)*(1+E17))+G16/((1+E17)*(1+E17)*(1+E17)*(1+E17)*(1+E17))</f>
        <v>2489.8267697101514</v>
      </c>
      <c r="D22" s="198"/>
      <c r="E22" s="198"/>
      <c r="F22" s="198"/>
      <c r="G22" s="199"/>
    </row>
    <row r="23" spans="2:7" x14ac:dyDescent="0.3">
      <c r="B23" s="105" t="s">
        <v>40</v>
      </c>
      <c r="C23" s="107" t="str">
        <f>IF(C22&lt;C21,"negative","positive")</f>
        <v>positive</v>
      </c>
      <c r="D23" s="198"/>
      <c r="E23" s="198"/>
      <c r="F23" s="198"/>
      <c r="G23" s="199"/>
    </row>
    <row r="24" spans="2:7" x14ac:dyDescent="0.3">
      <c r="B24" s="8"/>
      <c r="C24" s="198"/>
      <c r="D24" s="198"/>
      <c r="E24" s="198"/>
      <c r="F24" s="198"/>
      <c r="G24" s="199"/>
    </row>
    <row r="25" spans="2:7" x14ac:dyDescent="0.3">
      <c r="B25" s="8"/>
      <c r="C25" s="198"/>
      <c r="D25" s="198"/>
      <c r="E25" s="198"/>
      <c r="F25" s="198"/>
      <c r="G25" s="199"/>
    </row>
    <row r="26" spans="2:7" x14ac:dyDescent="0.3">
      <c r="B26" s="102" t="s">
        <v>20</v>
      </c>
      <c r="C26" s="196" t="s">
        <v>0</v>
      </c>
      <c r="D26" s="196" t="s">
        <v>1</v>
      </c>
      <c r="E26" s="196" t="s">
        <v>2</v>
      </c>
      <c r="F26" s="196" t="s">
        <v>3</v>
      </c>
      <c r="G26" s="196" t="s">
        <v>4</v>
      </c>
    </row>
    <row r="27" spans="2:7" x14ac:dyDescent="0.3">
      <c r="B27" s="105" t="s">
        <v>17</v>
      </c>
      <c r="C27" s="107">
        <f>'Bidding Results'!F31</f>
        <v>800</v>
      </c>
      <c r="D27" s="107">
        <f>'Bidding Results'!G31</f>
        <v>800</v>
      </c>
      <c r="E27" s="107">
        <f>'Bidding Results'!H31</f>
        <v>1200</v>
      </c>
      <c r="F27" s="107">
        <f>'Bidding Results'!I31</f>
        <v>1200</v>
      </c>
      <c r="G27" s="107">
        <f>'Bidding Results'!J31</f>
        <v>1200</v>
      </c>
    </row>
    <row r="28" spans="2:7" x14ac:dyDescent="0.3">
      <c r="B28" s="105" t="s">
        <v>22</v>
      </c>
      <c r="C28" s="107">
        <f>'Bidding Results'!N34</f>
        <v>795.14285714285711</v>
      </c>
      <c r="D28" s="107">
        <f>'Bidding Results'!O34</f>
        <v>766.14285714285711</v>
      </c>
      <c r="E28" s="107">
        <f>'Bidding Results'!P34</f>
        <v>1190</v>
      </c>
      <c r="F28" s="107">
        <f>'Bidding Results'!Q34</f>
        <v>1190</v>
      </c>
      <c r="G28" s="107">
        <f>'Bidding Results'!R34</f>
        <v>1190</v>
      </c>
    </row>
    <row r="29" spans="2:7" x14ac:dyDescent="0.3">
      <c r="B29" s="105" t="s">
        <v>23</v>
      </c>
      <c r="C29" s="107">
        <f>'Bidding Results'!N36</f>
        <v>0</v>
      </c>
      <c r="D29" s="107">
        <f>'Bidding Results'!O36</f>
        <v>0</v>
      </c>
      <c r="E29" s="107">
        <f>'Bidding Results'!P36</f>
        <v>1950</v>
      </c>
      <c r="F29" s="107">
        <f>'Bidding Results'!Q36</f>
        <v>1950</v>
      </c>
      <c r="G29" s="107">
        <f>'Bidding Results'!R36</f>
        <v>1950</v>
      </c>
    </row>
    <row r="30" spans="2:7" x14ac:dyDescent="0.3">
      <c r="B30" s="105" t="s">
        <v>42</v>
      </c>
      <c r="C30" s="107">
        <v>0.05</v>
      </c>
      <c r="D30" s="107">
        <v>0.05</v>
      </c>
      <c r="E30" s="107">
        <v>0.05</v>
      </c>
      <c r="F30" s="107">
        <v>0.05</v>
      </c>
      <c r="G30" s="107">
        <v>0.05</v>
      </c>
    </row>
    <row r="31" spans="2:7" ht="6" customHeight="1" x14ac:dyDescent="0.3">
      <c r="B31" s="8"/>
      <c r="C31" s="198"/>
      <c r="D31" s="198"/>
      <c r="E31" s="198"/>
      <c r="F31" s="198"/>
      <c r="G31" s="199"/>
    </row>
    <row r="32" spans="2:7" x14ac:dyDescent="0.3">
      <c r="B32" s="105" t="s">
        <v>28</v>
      </c>
      <c r="C32" s="112">
        <f>'Simulation parameters'!O47</f>
        <v>5000</v>
      </c>
      <c r="D32" s="198"/>
      <c r="E32" s="198"/>
      <c r="F32" s="198"/>
      <c r="G32" s="199"/>
    </row>
    <row r="33" spans="2:7" x14ac:dyDescent="0.3">
      <c r="B33" s="105" t="s">
        <v>29</v>
      </c>
      <c r="C33" s="107">
        <f>'Simulation parameters'!O48</f>
        <v>0.7</v>
      </c>
      <c r="D33" s="198"/>
      <c r="E33" s="198"/>
      <c r="F33" s="198"/>
      <c r="G33" s="199"/>
    </row>
    <row r="34" spans="2:7" x14ac:dyDescent="0.3">
      <c r="B34" s="105" t="s">
        <v>30</v>
      </c>
      <c r="C34" s="107">
        <f>'Simulation parameters'!O49</f>
        <v>3500</v>
      </c>
      <c r="D34" s="198"/>
      <c r="E34" s="198"/>
      <c r="F34" s="198"/>
      <c r="G34" s="199"/>
    </row>
    <row r="35" spans="2:7" x14ac:dyDescent="0.3">
      <c r="B35" s="105" t="s">
        <v>39</v>
      </c>
      <c r="C35" s="112">
        <f>E29/((1+E30)*(1+E30)*(1+E30))+F29/((1+E30)*(1+E30)*(1+E30)*(1+E30))+G29/((1+E30)*(1+E30)*(1+E30)*(1+E30)*(1+E30))</f>
        <v>4816.6291675940429</v>
      </c>
      <c r="D35" s="198"/>
      <c r="E35" s="198"/>
      <c r="F35" s="198"/>
      <c r="G35" s="199"/>
    </row>
    <row r="36" spans="2:7" x14ac:dyDescent="0.3">
      <c r="B36" s="105" t="s">
        <v>40</v>
      </c>
      <c r="C36" s="107" t="str">
        <f>IF(C35&lt;C34,"negative","positive")</f>
        <v>positive</v>
      </c>
      <c r="D36" s="198"/>
      <c r="E36" s="198"/>
      <c r="F36" s="198"/>
      <c r="G36" s="199"/>
    </row>
    <row r="37" spans="2:7" x14ac:dyDescent="0.3">
      <c r="B37" s="8"/>
      <c r="C37" s="198"/>
      <c r="D37" s="198"/>
      <c r="E37" s="198"/>
      <c r="F37" s="198"/>
      <c r="G37" s="199"/>
    </row>
    <row r="38" spans="2:7" x14ac:dyDescent="0.3">
      <c r="B38" s="8"/>
      <c r="C38" s="198"/>
      <c r="D38" s="198"/>
      <c r="E38" s="198"/>
      <c r="F38" s="198"/>
      <c r="G38" s="199"/>
    </row>
    <row r="39" spans="2:7" x14ac:dyDescent="0.3">
      <c r="B39" s="102" t="s">
        <v>21</v>
      </c>
      <c r="C39" s="196" t="s">
        <v>0</v>
      </c>
      <c r="D39" s="196" t="s">
        <v>1</v>
      </c>
      <c r="E39" s="196" t="s">
        <v>2</v>
      </c>
      <c r="F39" s="196" t="s">
        <v>3</v>
      </c>
      <c r="G39" s="196" t="s">
        <v>4</v>
      </c>
    </row>
    <row r="40" spans="2:7" x14ac:dyDescent="0.3">
      <c r="B40" s="105" t="s">
        <v>17</v>
      </c>
      <c r="C40" s="107">
        <f>'Bidding Results'!F42</f>
        <v>800</v>
      </c>
      <c r="D40" s="107">
        <f>'Bidding Results'!G42</f>
        <v>800</v>
      </c>
      <c r="E40" s="107">
        <f>'Bidding Results'!H42</f>
        <v>1400</v>
      </c>
      <c r="F40" s="107">
        <f>'Bidding Results'!I42</f>
        <v>1400</v>
      </c>
      <c r="G40" s="107">
        <f>'Bidding Results'!J42</f>
        <v>1400</v>
      </c>
    </row>
    <row r="41" spans="2:7" x14ac:dyDescent="0.3">
      <c r="B41" s="105" t="s">
        <v>22</v>
      </c>
      <c r="C41" s="107">
        <f>'Bidding Results'!N45</f>
        <v>795.14285714285711</v>
      </c>
      <c r="D41" s="107">
        <f>'Bidding Results'!O45</f>
        <v>766.14285714285711</v>
      </c>
      <c r="E41" s="107">
        <f>'Bidding Results'!P45</f>
        <v>1170</v>
      </c>
      <c r="F41" s="107">
        <f>'Bidding Results'!Q45</f>
        <v>1170</v>
      </c>
      <c r="G41" s="107">
        <f>'Bidding Results'!R45</f>
        <v>1170</v>
      </c>
    </row>
    <row r="42" spans="2:7" x14ac:dyDescent="0.3">
      <c r="B42" s="105" t="s">
        <v>23</v>
      </c>
      <c r="C42" s="107">
        <f>'Bidding Results'!N47</f>
        <v>0</v>
      </c>
      <c r="D42" s="107">
        <f>'Bidding Results'!O47</f>
        <v>0</v>
      </c>
      <c r="E42" s="107">
        <f>'Bidding Results'!P47</f>
        <v>1850</v>
      </c>
      <c r="F42" s="107">
        <f>'Bidding Results'!Q47</f>
        <v>1850</v>
      </c>
      <c r="G42" s="107">
        <f>'Bidding Results'!R47</f>
        <v>1850</v>
      </c>
    </row>
    <row r="43" spans="2:7" x14ac:dyDescent="0.3">
      <c r="B43" s="105" t="s">
        <v>42</v>
      </c>
      <c r="C43" s="107">
        <v>0.05</v>
      </c>
      <c r="D43" s="107">
        <v>0.05</v>
      </c>
      <c r="E43" s="107">
        <v>0.05</v>
      </c>
      <c r="F43" s="107">
        <v>0.05</v>
      </c>
      <c r="G43" s="107">
        <v>0.05</v>
      </c>
    </row>
    <row r="44" spans="2:7" ht="6" customHeight="1" x14ac:dyDescent="0.3">
      <c r="B44" s="8"/>
      <c r="C44" s="185"/>
      <c r="D44" s="185"/>
      <c r="E44" s="185"/>
      <c r="F44" s="185"/>
      <c r="G44" s="12"/>
    </row>
    <row r="45" spans="2:7" x14ac:dyDescent="0.3">
      <c r="B45" s="105" t="s">
        <v>28</v>
      </c>
      <c r="C45" s="112">
        <f>'Simulation parameters'!O55</f>
        <v>7000</v>
      </c>
      <c r="D45" s="185"/>
      <c r="E45" s="185"/>
      <c r="F45" s="185"/>
      <c r="G45" s="12"/>
    </row>
    <row r="46" spans="2:7" x14ac:dyDescent="0.3">
      <c r="B46" s="105" t="s">
        <v>29</v>
      </c>
      <c r="C46" s="107">
        <f>'Simulation parameters'!O56</f>
        <v>0.7</v>
      </c>
      <c r="D46" s="185"/>
      <c r="E46" s="185"/>
      <c r="F46" s="185"/>
      <c r="G46" s="12"/>
    </row>
    <row r="47" spans="2:7" x14ac:dyDescent="0.3">
      <c r="B47" s="105" t="s">
        <v>30</v>
      </c>
      <c r="C47" s="107">
        <f>'Simulation parameters'!O57</f>
        <v>4900</v>
      </c>
      <c r="D47" s="185"/>
      <c r="E47" s="185"/>
      <c r="F47" s="185"/>
      <c r="G47" s="12"/>
    </row>
    <row r="48" spans="2:7" x14ac:dyDescent="0.3">
      <c r="B48" s="105" t="s">
        <v>39</v>
      </c>
      <c r="C48" s="112">
        <f>E42/((1+E43)*(1+E43)*(1+E43))+F42/((1+E43)*(1+E43)*(1+E43)*(1+E43))+G42/((1+E43)*(1+E43)*(1+E43)*(1+E43)*(1+E43))</f>
        <v>4569.6225436148607</v>
      </c>
      <c r="D48" s="185"/>
      <c r="E48" s="185"/>
      <c r="F48" s="185"/>
      <c r="G48" s="12"/>
    </row>
    <row r="49" spans="2:7" x14ac:dyDescent="0.3">
      <c r="B49" s="105" t="s">
        <v>40</v>
      </c>
      <c r="C49" s="107" t="str">
        <f>IF(C48&lt;C47,"negative","positive")</f>
        <v>negative</v>
      </c>
      <c r="D49" s="22"/>
      <c r="E49" s="22"/>
      <c r="F49" s="22"/>
      <c r="G49" s="2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52"/>
  <sheetViews>
    <sheetView workbookViewId="0">
      <selection activeCell="W24" sqref="W24"/>
    </sheetView>
  </sheetViews>
  <sheetFormatPr defaultColWidth="9.109375" defaultRowHeight="13.8" x14ac:dyDescent="0.3"/>
  <cols>
    <col min="1" max="3" width="9.109375" style="121"/>
    <col min="4" max="4" width="10" style="121" customWidth="1"/>
    <col min="5" max="9" width="18.5546875" style="121" customWidth="1"/>
    <col min="10" max="11" width="9.109375" style="121"/>
    <col min="12" max="17" width="0" style="121" hidden="1" customWidth="1"/>
    <col min="18" max="24" width="9.109375" style="121"/>
    <col min="25" max="25" width="0" style="121" hidden="1" customWidth="1"/>
    <col min="26" max="16384" width="9.109375" style="121"/>
  </cols>
  <sheetData>
    <row r="3" spans="2:25" ht="15.6" x14ac:dyDescent="0.3">
      <c r="B3" s="133" t="s">
        <v>47</v>
      </c>
    </row>
    <row r="4" spans="2:25" x14ac:dyDescent="0.3">
      <c r="Y4" s="121" t="s">
        <v>44</v>
      </c>
    </row>
    <row r="5" spans="2:25" ht="14.4" thickBot="1" x14ac:dyDescent="0.35">
      <c r="Y5" s="121" t="s">
        <v>14</v>
      </c>
    </row>
    <row r="6" spans="2:25" x14ac:dyDescent="0.3">
      <c r="B6" s="223" t="s">
        <v>34</v>
      </c>
      <c r="C6" s="224"/>
      <c r="D6" s="224"/>
      <c r="E6" s="127" t="s">
        <v>0</v>
      </c>
      <c r="F6" s="127" t="s">
        <v>1</v>
      </c>
      <c r="G6" s="127" t="s">
        <v>2</v>
      </c>
      <c r="H6" s="127" t="s">
        <v>3</v>
      </c>
      <c r="I6" s="128" t="s">
        <v>4</v>
      </c>
      <c r="Y6" s="121" t="s">
        <v>15</v>
      </c>
    </row>
    <row r="7" spans="2:25" x14ac:dyDescent="0.3">
      <c r="B7" s="225" t="s">
        <v>45</v>
      </c>
      <c r="C7" s="226"/>
      <c r="D7" s="226"/>
      <c r="E7" s="122">
        <f>'S1'!F24</f>
        <v>50</v>
      </c>
      <c r="F7" s="122">
        <f>'S1'!G24</f>
        <v>50</v>
      </c>
      <c r="G7" s="122">
        <f>'S1'!H24</f>
        <v>100</v>
      </c>
      <c r="H7" s="122">
        <f>'S1'!I24</f>
        <v>100</v>
      </c>
      <c r="I7" s="129">
        <f>'S1'!J24</f>
        <v>100</v>
      </c>
      <c r="L7" s="121">
        <f>'Bidding Results'!N12</f>
        <v>624.14285714285711</v>
      </c>
      <c r="M7" s="121">
        <f>'Bidding Results'!O12</f>
        <v>609.14285714285711</v>
      </c>
      <c r="N7" s="121">
        <f>'Bidding Results'!P12</f>
        <v>751.85714285714289</v>
      </c>
      <c r="O7" s="121">
        <f>'Bidding Results'!Q12</f>
        <v>766.85714285714289</v>
      </c>
      <c r="P7" s="121">
        <f>'Bidding Results'!R12</f>
        <v>766.85714285714289</v>
      </c>
      <c r="Y7" s="121" t="s">
        <v>16</v>
      </c>
    </row>
    <row r="8" spans="2:25" x14ac:dyDescent="0.3">
      <c r="B8" s="225" t="s">
        <v>46</v>
      </c>
      <c r="C8" s="226"/>
      <c r="D8" s="226"/>
      <c r="E8" s="122">
        <f>IF(L8=5,'S1'!F24,IF('Allocation results BL1'!L8=6,'S1'!F23,IF('Allocation results BL1'!L8=7,'S1'!F22,IF('Allocation results BL1'!L8=8,'S1'!F21,0))))</f>
        <v>35</v>
      </c>
      <c r="F8" s="122">
        <f>IF(M8=5,'S1'!G24,IF('Allocation results BL1'!M8=6,'S1'!G23,IF('Allocation results BL1'!M8=7,'S1'!G22,IF('Allocation results BL1'!M8=8,'S1'!G21,0))))</f>
        <v>35</v>
      </c>
      <c r="G8" s="122">
        <f>IF(N8=5,'S1'!H24,IF('Allocation results BL1'!N8=6,'S1'!H23,IF('Allocation results BL1'!N8=7,'S1'!H22,IF('Allocation results BL1'!N8=8,'S1'!H21,0))))</f>
        <v>71</v>
      </c>
      <c r="H8" s="122">
        <f>IF(O8=5,'S1'!I24,IF('Allocation results BL1'!O8=6,'S1'!I23,IF('Allocation results BL1'!O8=7,'S1'!I22,IF('Allocation results BL1'!O8=8,'S1'!I21,0))))</f>
        <v>71</v>
      </c>
      <c r="I8" s="129">
        <f>IF(P8=5,'S1'!J24,IF('Allocation results BL1'!P8=6,'S1'!J23,IF('Allocation results BL1'!P8=7,'S1'!J22,IF('Allocation results BL1'!P8=8,'S1'!J21,0))))</f>
        <v>71</v>
      </c>
      <c r="L8" s="121">
        <f>'Bidding Results'!N13</f>
        <v>7</v>
      </c>
      <c r="M8" s="121">
        <f>'Bidding Results'!O13</f>
        <v>7</v>
      </c>
      <c r="N8" s="121">
        <f>'Bidding Results'!P13</f>
        <v>7</v>
      </c>
      <c r="O8" s="121">
        <f>'Bidding Results'!Q13</f>
        <v>7</v>
      </c>
      <c r="P8" s="121">
        <f>'Bidding Results'!R13</f>
        <v>7</v>
      </c>
    </row>
    <row r="9" spans="2:25" x14ac:dyDescent="0.3">
      <c r="B9" s="229" t="s">
        <v>51</v>
      </c>
      <c r="C9" s="230"/>
      <c r="D9" s="231"/>
      <c r="E9" s="123">
        <f>E8/E7</f>
        <v>0.7</v>
      </c>
      <c r="F9" s="123">
        <f t="shared" ref="F9:I9" si="0">F8/F7</f>
        <v>0.7</v>
      </c>
      <c r="G9" s="123">
        <f t="shared" si="0"/>
        <v>0.71</v>
      </c>
      <c r="H9" s="123">
        <f t="shared" si="0"/>
        <v>0.71</v>
      </c>
      <c r="I9" s="130">
        <f t="shared" si="0"/>
        <v>0.71</v>
      </c>
    </row>
    <row r="10" spans="2:25" ht="14.4" thickBot="1" x14ac:dyDescent="0.35">
      <c r="B10" s="227" t="s">
        <v>52</v>
      </c>
      <c r="C10" s="228"/>
      <c r="D10" s="228"/>
      <c r="E10" s="131">
        <f>L8</f>
        <v>7</v>
      </c>
      <c r="F10" s="131">
        <f t="shared" ref="F10:I10" si="1">M8</f>
        <v>7</v>
      </c>
      <c r="G10" s="131">
        <f t="shared" si="1"/>
        <v>7</v>
      </c>
      <c r="H10" s="131">
        <f t="shared" si="1"/>
        <v>7</v>
      </c>
      <c r="I10" s="132">
        <f t="shared" si="1"/>
        <v>7</v>
      </c>
    </row>
    <row r="11" spans="2:25" ht="14.4" thickBot="1" x14ac:dyDescent="0.35">
      <c r="E11" s="124"/>
      <c r="F11" s="124"/>
      <c r="G11" s="124"/>
      <c r="H11" s="124"/>
      <c r="I11" s="124"/>
    </row>
    <row r="12" spans="2:25" x14ac:dyDescent="0.3">
      <c r="B12" s="223" t="s">
        <v>36</v>
      </c>
      <c r="C12" s="224"/>
      <c r="D12" s="224"/>
      <c r="E12" s="127" t="s">
        <v>0</v>
      </c>
      <c r="F12" s="127" t="s">
        <v>1</v>
      </c>
      <c r="G12" s="127" t="s">
        <v>2</v>
      </c>
      <c r="H12" s="127" t="s">
        <v>3</v>
      </c>
      <c r="I12" s="128" t="s">
        <v>4</v>
      </c>
    </row>
    <row r="13" spans="2:25" x14ac:dyDescent="0.3">
      <c r="B13" s="225" t="s">
        <v>45</v>
      </c>
      <c r="C13" s="226"/>
      <c r="D13" s="226"/>
      <c r="E13" s="122">
        <f>'S2'!F24</f>
        <v>50</v>
      </c>
      <c r="F13" s="122">
        <f>'S2'!G24</f>
        <v>50</v>
      </c>
      <c r="G13" s="122">
        <f>'S2'!H24</f>
        <v>100</v>
      </c>
      <c r="H13" s="122">
        <f>'S2'!I24</f>
        <v>100</v>
      </c>
      <c r="I13" s="129">
        <f>'S2'!J24</f>
        <v>100</v>
      </c>
    </row>
    <row r="14" spans="2:25" x14ac:dyDescent="0.3">
      <c r="B14" s="225" t="s">
        <v>46</v>
      </c>
      <c r="C14" s="226"/>
      <c r="D14" s="226"/>
      <c r="E14" s="122">
        <f>IF(L8=5,'S2'!F24,IF('Allocation results BL1'!L8=6,'S2'!F23,IF('Allocation results BL1'!L8=7,'S2'!F22,IF('Allocation results BL1'!L8=8,'S2'!F21,0))))</f>
        <v>35</v>
      </c>
      <c r="F14" s="122">
        <f>IF(M8=5,'S2'!G24,IF('Allocation results BL1'!M8=6,'S2'!G23,IF('Allocation results BL1'!M8=7,'S2'!G22,IF('Allocation results BL1'!M8=8,'S2'!G21,0))))</f>
        <v>35</v>
      </c>
      <c r="G14" s="122">
        <f>IF(N8=5,'S2'!H24,IF('Allocation results BL1'!N8=6,'S2'!H23,IF('Allocation results BL1'!N8=7,'S2'!H22,IF('Allocation results BL1'!N8=8,'S2'!H21,0))))</f>
        <v>71</v>
      </c>
      <c r="H14" s="122">
        <f>IF(O8=5,'S2'!I24,IF('Allocation results BL1'!O8=6,'S2'!I23,IF('Allocation results BL1'!O8=7,'S2'!I22,IF('Allocation results BL1'!O8=8,'S2'!I21,0))))</f>
        <v>71</v>
      </c>
      <c r="I14" s="129">
        <f>IF(P8=5,'S2'!J24,IF('Allocation results BL1'!P8=6,'S2'!J23,IF('Allocation results BL1'!P8=7,'S2'!J22,IF('Allocation results BL1'!P8=8,'S2'!J21,0))))</f>
        <v>71</v>
      </c>
    </row>
    <row r="15" spans="2:25" x14ac:dyDescent="0.3">
      <c r="B15" s="229" t="s">
        <v>51</v>
      </c>
      <c r="C15" s="230"/>
      <c r="D15" s="231"/>
      <c r="E15" s="123">
        <f>E14/E13</f>
        <v>0.7</v>
      </c>
      <c r="F15" s="123">
        <f t="shared" ref="F15:I15" si="2">F14/F13</f>
        <v>0.7</v>
      </c>
      <c r="G15" s="123">
        <f t="shared" si="2"/>
        <v>0.71</v>
      </c>
      <c r="H15" s="123">
        <f t="shared" si="2"/>
        <v>0.71</v>
      </c>
      <c r="I15" s="130">
        <f t="shared" si="2"/>
        <v>0.71</v>
      </c>
    </row>
    <row r="16" spans="2:25" ht="14.4" thickBot="1" x14ac:dyDescent="0.35">
      <c r="B16" s="227" t="s">
        <v>52</v>
      </c>
      <c r="C16" s="228"/>
      <c r="D16" s="228"/>
      <c r="E16" s="131">
        <f>L8</f>
        <v>7</v>
      </c>
      <c r="F16" s="131">
        <f t="shared" ref="F16:I16" si="3">M8</f>
        <v>7</v>
      </c>
      <c r="G16" s="131">
        <f t="shared" si="3"/>
        <v>7</v>
      </c>
      <c r="H16" s="131">
        <f t="shared" si="3"/>
        <v>7</v>
      </c>
      <c r="I16" s="132">
        <f t="shared" si="3"/>
        <v>7</v>
      </c>
    </row>
    <row r="17" spans="2:9" ht="14.4" thickBot="1" x14ac:dyDescent="0.35">
      <c r="E17" s="124"/>
      <c r="F17" s="124"/>
      <c r="G17" s="124"/>
      <c r="H17" s="124"/>
      <c r="I17" s="124"/>
    </row>
    <row r="18" spans="2:9" x14ac:dyDescent="0.3">
      <c r="B18" s="223" t="s">
        <v>37</v>
      </c>
      <c r="C18" s="224"/>
      <c r="D18" s="224"/>
      <c r="E18" s="127" t="s">
        <v>0</v>
      </c>
      <c r="F18" s="127" t="s">
        <v>1</v>
      </c>
      <c r="G18" s="127" t="s">
        <v>2</v>
      </c>
      <c r="H18" s="127" t="s">
        <v>3</v>
      </c>
      <c r="I18" s="128" t="s">
        <v>4</v>
      </c>
    </row>
    <row r="19" spans="2:9" x14ac:dyDescent="0.3">
      <c r="B19" s="225" t="s">
        <v>45</v>
      </c>
      <c r="C19" s="226"/>
      <c r="D19" s="226"/>
      <c r="E19" s="122">
        <f>'S3'!F24</f>
        <v>150</v>
      </c>
      <c r="F19" s="122">
        <f>'S3'!G24</f>
        <v>150</v>
      </c>
      <c r="G19" s="122">
        <f>'S3'!H24</f>
        <v>200</v>
      </c>
      <c r="H19" s="122">
        <f>'S3'!I24</f>
        <v>200</v>
      </c>
      <c r="I19" s="129">
        <f>'S3'!J24</f>
        <v>200</v>
      </c>
    </row>
    <row r="20" spans="2:9" x14ac:dyDescent="0.3">
      <c r="B20" s="225" t="s">
        <v>46</v>
      </c>
      <c r="C20" s="226"/>
      <c r="D20" s="226"/>
      <c r="E20" s="122">
        <f>IF(L8=5,'S3'!F24,IF('Allocation results BL1'!L8=6,'S3'!F23,IF('Allocation results BL1'!L8=7,'S3'!F22,IF('Allocation results BL1'!L8=8,'S3'!F21,0))))</f>
        <v>107.14285714285714</v>
      </c>
      <c r="F20" s="122">
        <f>IF(M8=5,'S3'!G24,IF('Allocation results BL1'!M8=6,'S3'!G23,IF('Allocation results BL1'!M8=7,'S3'!G22,IF('Allocation results BL1'!M8=8,'S3'!G21,0))))</f>
        <v>107.14285714285714</v>
      </c>
      <c r="G20" s="122">
        <f>IF(N8=5,'S3'!H24,IF('Allocation results BL1'!N8=6,'S3'!H23,IF('Allocation results BL1'!N8=7,'S3'!H22,IF('Allocation results BL1'!N8=8,'S3'!H21,0))))</f>
        <v>142.85714285714286</v>
      </c>
      <c r="H20" s="122">
        <f>IF(O8=5,'S3'!I24,IF('Allocation results BL1'!O8=6,'S3'!I23,IF('Allocation results BL1'!O8=7,'S3'!I22,IF('Allocation results BL1'!O8=8,'S3'!I21,0))))</f>
        <v>142.85714285714286</v>
      </c>
      <c r="I20" s="129">
        <f>IF(P8=5,'S3'!J24,IF('Allocation results BL1'!P8=6,'S3'!J23,IF('Allocation results BL1'!P8=7,'S3'!J22,IF('Allocation results BL1'!P8=8,'S3'!J21,0))))</f>
        <v>142.85714285714286</v>
      </c>
    </row>
    <row r="21" spans="2:9" x14ac:dyDescent="0.3">
      <c r="B21" s="229" t="s">
        <v>51</v>
      </c>
      <c r="C21" s="230"/>
      <c r="D21" s="231"/>
      <c r="E21" s="123">
        <f>E20/E19</f>
        <v>0.7142857142857143</v>
      </c>
      <c r="F21" s="123">
        <f t="shared" ref="F21" si="4">F20/F19</f>
        <v>0.7142857142857143</v>
      </c>
      <c r="G21" s="123">
        <f t="shared" ref="G21" si="5">G20/G19</f>
        <v>0.7142857142857143</v>
      </c>
      <c r="H21" s="123">
        <f t="shared" ref="H21" si="6">H20/H19</f>
        <v>0.7142857142857143</v>
      </c>
      <c r="I21" s="130">
        <f t="shared" ref="I21" si="7">I20/I19</f>
        <v>0.7142857142857143</v>
      </c>
    </row>
    <row r="22" spans="2:9" ht="14.4" thickBot="1" x14ac:dyDescent="0.35">
      <c r="B22" s="227" t="s">
        <v>52</v>
      </c>
      <c r="C22" s="228"/>
      <c r="D22" s="228"/>
      <c r="E22" s="131">
        <f>L8</f>
        <v>7</v>
      </c>
      <c r="F22" s="131">
        <f>M8</f>
        <v>7</v>
      </c>
      <c r="G22" s="131">
        <f>N8</f>
        <v>7</v>
      </c>
      <c r="H22" s="131">
        <f>O8</f>
        <v>7</v>
      </c>
      <c r="I22" s="132">
        <f>P8</f>
        <v>7</v>
      </c>
    </row>
    <row r="23" spans="2:9" ht="14.4" thickBot="1" x14ac:dyDescent="0.35">
      <c r="B23" s="125"/>
      <c r="C23" s="125"/>
      <c r="D23" s="125"/>
      <c r="E23" s="126"/>
      <c r="F23" s="126"/>
      <c r="G23" s="126"/>
      <c r="H23" s="126"/>
      <c r="I23" s="126"/>
    </row>
    <row r="24" spans="2:9" x14ac:dyDescent="0.3">
      <c r="B24" s="223" t="s">
        <v>38</v>
      </c>
      <c r="C24" s="224"/>
      <c r="D24" s="224"/>
      <c r="E24" s="127" t="s">
        <v>0</v>
      </c>
      <c r="F24" s="127" t="s">
        <v>1</v>
      </c>
      <c r="G24" s="127" t="s">
        <v>2</v>
      </c>
      <c r="H24" s="127" t="s">
        <v>3</v>
      </c>
      <c r="I24" s="128" t="s">
        <v>4</v>
      </c>
    </row>
    <row r="25" spans="2:9" x14ac:dyDescent="0.3">
      <c r="B25" s="225" t="s">
        <v>45</v>
      </c>
      <c r="C25" s="226"/>
      <c r="D25" s="226"/>
      <c r="E25" s="122">
        <f>'S4'!F24</f>
        <v>150</v>
      </c>
      <c r="F25" s="122">
        <f>'S4'!G24</f>
        <v>150</v>
      </c>
      <c r="G25" s="122">
        <f>'S4'!H24</f>
        <v>180</v>
      </c>
      <c r="H25" s="122">
        <f>'S4'!I24</f>
        <v>180</v>
      </c>
      <c r="I25" s="129">
        <f>'S4'!J24</f>
        <v>180</v>
      </c>
    </row>
    <row r="26" spans="2:9" x14ac:dyDescent="0.3">
      <c r="B26" s="225" t="s">
        <v>46</v>
      </c>
      <c r="C26" s="226"/>
      <c r="D26" s="226"/>
      <c r="E26" s="122">
        <f>IF(L8=5,'S4'!F24,IF('Allocation results BL1'!L8=6,'S4'!F23,IF('Allocation results BL1'!L8=7,'S4'!F22,IF('Allocation results BL1'!L8=8,'S4'!F21,0))))</f>
        <v>107</v>
      </c>
      <c r="F26" s="122">
        <f>IF(M8=5,'S4'!G24,IF('Allocation results BL1'!M8=6,'S4'!G23,IF('Allocation results BL1'!M8=7,'S4'!G22,IF('Allocation results BL1'!M8=8,'S4'!G21,0))))</f>
        <v>107</v>
      </c>
      <c r="G26" s="122">
        <f>IF(N8=5,'S4'!H24,IF('Allocation results BL1'!N8=6,'S4'!H23,IF('Allocation results BL1'!N8=7,'S4'!H22,IF('Allocation results BL1'!N8=8,'S4'!H21,0))))</f>
        <v>142</v>
      </c>
      <c r="H26" s="122">
        <f>IF(O8=5,'S4'!I24,IF('Allocation results BL1'!O8=6,'S4'!I23,IF('Allocation results BL1'!O8=7,'S4'!I22,IF('Allocation results BL1'!O8=8,'S4'!I21,0))))</f>
        <v>142</v>
      </c>
      <c r="I26" s="129">
        <f>IF(P8=5,'S4'!J24,IF('Allocation results BL1'!P8=6,'S4'!J23,IF('Allocation results BL1'!P8=7,'S4'!J22,IF('Allocation results BL1'!P8=8,'S4'!J21,0))))</f>
        <v>142</v>
      </c>
    </row>
    <row r="27" spans="2:9" x14ac:dyDescent="0.3">
      <c r="B27" s="229" t="s">
        <v>51</v>
      </c>
      <c r="C27" s="230"/>
      <c r="D27" s="231"/>
      <c r="E27" s="123">
        <f>E26/E25</f>
        <v>0.71333333333333337</v>
      </c>
      <c r="F27" s="123">
        <f t="shared" ref="F27:I27" si="8">F26/F25</f>
        <v>0.71333333333333337</v>
      </c>
      <c r="G27" s="123">
        <f t="shared" si="8"/>
        <v>0.78888888888888886</v>
      </c>
      <c r="H27" s="123">
        <f t="shared" si="8"/>
        <v>0.78888888888888886</v>
      </c>
      <c r="I27" s="130">
        <f t="shared" si="8"/>
        <v>0.78888888888888886</v>
      </c>
    </row>
    <row r="28" spans="2:9" ht="14.4" thickBot="1" x14ac:dyDescent="0.35">
      <c r="B28" s="227" t="s">
        <v>52</v>
      </c>
      <c r="C28" s="228"/>
      <c r="D28" s="228"/>
      <c r="E28" s="131">
        <f>L8</f>
        <v>7</v>
      </c>
      <c r="F28" s="131">
        <f t="shared" ref="F28:I28" si="9">M8</f>
        <v>7</v>
      </c>
      <c r="G28" s="131">
        <f t="shared" si="9"/>
        <v>7</v>
      </c>
      <c r="H28" s="131">
        <f t="shared" si="9"/>
        <v>7</v>
      </c>
      <c r="I28" s="132">
        <f t="shared" si="9"/>
        <v>7</v>
      </c>
    </row>
    <row r="29" spans="2:9" ht="14.4" thickBot="1" x14ac:dyDescent="0.35">
      <c r="E29" s="124"/>
      <c r="F29" s="124"/>
      <c r="G29" s="124"/>
      <c r="H29" s="124"/>
      <c r="I29" s="124"/>
    </row>
    <row r="30" spans="2:9" x14ac:dyDescent="0.3">
      <c r="B30" s="223" t="s">
        <v>62</v>
      </c>
      <c r="C30" s="224"/>
      <c r="D30" s="224"/>
      <c r="E30" s="127" t="s">
        <v>0</v>
      </c>
      <c r="F30" s="127" t="s">
        <v>1</v>
      </c>
      <c r="G30" s="127" t="s">
        <v>2</v>
      </c>
      <c r="H30" s="127" t="s">
        <v>3</v>
      </c>
      <c r="I30" s="128" t="s">
        <v>4</v>
      </c>
    </row>
    <row r="31" spans="2:9" x14ac:dyDescent="0.3">
      <c r="B31" s="225" t="s">
        <v>45</v>
      </c>
      <c r="C31" s="226"/>
      <c r="D31" s="226"/>
      <c r="E31" s="122">
        <f>'S5'!F24</f>
        <v>240</v>
      </c>
      <c r="F31" s="122">
        <f>'S5'!G24</f>
        <v>220</v>
      </c>
      <c r="G31" s="122">
        <f>'S5'!H24</f>
        <v>220</v>
      </c>
      <c r="H31" s="122">
        <f>'S5'!I24</f>
        <v>200</v>
      </c>
      <c r="I31" s="129">
        <f>'S5'!J24</f>
        <v>200</v>
      </c>
    </row>
    <row r="32" spans="2:9" x14ac:dyDescent="0.3">
      <c r="B32" s="225" t="s">
        <v>46</v>
      </c>
      <c r="C32" s="226"/>
      <c r="D32" s="226"/>
      <c r="E32" s="122">
        <f>IF(L8=5,'S5'!F24,IF('Allocation results BL1'!L8=6,'S5'!F23,IF('Allocation results BL1'!L8=7,'S5'!F22,IF('Allocation results BL1'!L8=8,'S5'!F21,0))))</f>
        <v>170</v>
      </c>
      <c r="F32" s="122">
        <f>IF(M8=5,'S5'!G24,IF('Allocation results BL1'!M8=6,'S5'!G23,IF('Allocation results BL1'!M8=7,'S5'!G22,IF('Allocation results BL1'!M8=8,'S5'!G21,0))))</f>
        <v>155</v>
      </c>
      <c r="G32" s="122">
        <f>IF(N8=5,'S5'!H24,IF('Allocation results BL1'!N8=6,'S5'!H23,IF('Allocation results BL1'!N8=7,'S5'!H22,IF('Allocation results BL1'!N8=8,'S5'!H21,0))))</f>
        <v>155</v>
      </c>
      <c r="H32" s="122">
        <f>IF(O8=5,'S5'!I24,IF('Allocation results BL1'!O8=6,'S5'!I23,IF('Allocation results BL1'!O8=7,'S5'!I22,IF('Allocation results BL1'!O8=8,'S5'!I21,0))))</f>
        <v>140</v>
      </c>
      <c r="I32" s="129">
        <f>IF(P8=5,'S5'!J24,IF('Allocation results BL1'!P8=6,'S5'!J23,IF('Allocation results BL1'!P8=7,'S5'!J22,IF('Allocation results BL1'!P8=8,'S5'!J21,0))))</f>
        <v>140</v>
      </c>
    </row>
    <row r="33" spans="2:9" x14ac:dyDescent="0.3">
      <c r="B33" s="229" t="s">
        <v>51</v>
      </c>
      <c r="C33" s="230"/>
      <c r="D33" s="231"/>
      <c r="E33" s="123">
        <f>E32/E31</f>
        <v>0.70833333333333337</v>
      </c>
      <c r="F33" s="123">
        <f t="shared" ref="F33" si="10">F32/F31</f>
        <v>0.70454545454545459</v>
      </c>
      <c r="G33" s="123">
        <f t="shared" ref="G33" si="11">G32/G31</f>
        <v>0.70454545454545459</v>
      </c>
      <c r="H33" s="123">
        <f t="shared" ref="H33" si="12">H32/H31</f>
        <v>0.7</v>
      </c>
      <c r="I33" s="130">
        <f t="shared" ref="I33" si="13">I32/I31</f>
        <v>0.7</v>
      </c>
    </row>
    <row r="34" spans="2:9" ht="14.4" thickBot="1" x14ac:dyDescent="0.35">
      <c r="B34" s="227" t="s">
        <v>52</v>
      </c>
      <c r="C34" s="228"/>
      <c r="D34" s="228"/>
      <c r="E34" s="131">
        <f>L8</f>
        <v>7</v>
      </c>
      <c r="F34" s="131">
        <f>M8</f>
        <v>7</v>
      </c>
      <c r="G34" s="131">
        <f>N8</f>
        <v>7</v>
      </c>
      <c r="H34" s="131">
        <f>O8</f>
        <v>7</v>
      </c>
      <c r="I34" s="132">
        <f>P8</f>
        <v>7</v>
      </c>
    </row>
    <row r="35" spans="2:9" ht="14.4" thickBot="1" x14ac:dyDescent="0.35">
      <c r="E35" s="124"/>
      <c r="F35" s="124"/>
      <c r="G35" s="124"/>
      <c r="H35" s="124"/>
      <c r="I35" s="124"/>
    </row>
    <row r="36" spans="2:9" x14ac:dyDescent="0.3">
      <c r="B36" s="223" t="s">
        <v>63</v>
      </c>
      <c r="C36" s="224"/>
      <c r="D36" s="224"/>
      <c r="E36" s="127" t="s">
        <v>0</v>
      </c>
      <c r="F36" s="127" t="s">
        <v>1</v>
      </c>
      <c r="G36" s="127" t="s">
        <v>2</v>
      </c>
      <c r="H36" s="127" t="s">
        <v>3</v>
      </c>
      <c r="I36" s="128" t="s">
        <v>4</v>
      </c>
    </row>
    <row r="37" spans="2:9" x14ac:dyDescent="0.3">
      <c r="B37" s="225" t="s">
        <v>45</v>
      </c>
      <c r="C37" s="226"/>
      <c r="D37" s="226"/>
      <c r="E37" s="122">
        <f>'S6'!F24</f>
        <v>240</v>
      </c>
      <c r="F37" s="122">
        <f>'S6'!G24</f>
        <v>220</v>
      </c>
      <c r="G37" s="122">
        <f>'S6'!H24</f>
        <v>220</v>
      </c>
      <c r="H37" s="122">
        <f>'S6'!I24</f>
        <v>200</v>
      </c>
      <c r="I37" s="129">
        <f>'S6'!J24</f>
        <v>200</v>
      </c>
    </row>
    <row r="38" spans="2:9" x14ac:dyDescent="0.3">
      <c r="B38" s="225" t="s">
        <v>46</v>
      </c>
      <c r="C38" s="226"/>
      <c r="D38" s="226"/>
      <c r="E38" s="122">
        <f>IF(L8=5,'S6'!F24,IF('Allocation results BL1'!L8=6,'S6'!F23,IF('Allocation results BL1'!L8=7,'S6'!F22,IF('Allocation results BL1'!L8=8,'S6'!F21,0))))</f>
        <v>0</v>
      </c>
      <c r="F38" s="122">
        <f>IF(M8=5,'S6'!G24,IF('Allocation results BL1'!M8=6,'S6'!G23,IF('Allocation results BL1'!M8=7,'S6'!G22,IF('Allocation results BL1'!M8=8,'S6'!G21,0))))</f>
        <v>0</v>
      </c>
      <c r="G38" s="122">
        <f>IF(N8=5,'S6'!H24,IF('Allocation results BL1'!N8=6,'S6'!H23,IF('Allocation results BL1'!N8=7,'S6'!H22,IF('Allocation results BL1'!N8=8,'S6'!H21,0))))</f>
        <v>0</v>
      </c>
      <c r="H38" s="122">
        <f>IF(O8=5,'S6'!I24,IF('Allocation results BL1'!O8=6,'S6'!I23,IF('Allocation results BL1'!O8=7,'S6'!I22,IF('Allocation results BL1'!O8=8,'S6'!I21,0))))</f>
        <v>0</v>
      </c>
      <c r="I38" s="129">
        <f>IF(P8=5,'S6'!J24,IF('Allocation results BL1'!P8=6,'S6'!J23,IF('Allocation results BL1'!P8=7,'S6'!J22,IF('Allocation results BL1'!P8=8,'S6'!J21,0))))</f>
        <v>0</v>
      </c>
    </row>
    <row r="39" spans="2:9" x14ac:dyDescent="0.3">
      <c r="B39" s="229" t="s">
        <v>51</v>
      </c>
      <c r="C39" s="230"/>
      <c r="D39" s="231"/>
      <c r="E39" s="123">
        <f>E38/E37</f>
        <v>0</v>
      </c>
      <c r="F39" s="123">
        <f t="shared" ref="F39:I39" si="14">F38/F37</f>
        <v>0</v>
      </c>
      <c r="G39" s="123">
        <f t="shared" si="14"/>
        <v>0</v>
      </c>
      <c r="H39" s="123">
        <f t="shared" si="14"/>
        <v>0</v>
      </c>
      <c r="I39" s="130">
        <f t="shared" si="14"/>
        <v>0</v>
      </c>
    </row>
    <row r="40" spans="2:9" ht="14.4" thickBot="1" x14ac:dyDescent="0.35">
      <c r="B40" s="227" t="s">
        <v>52</v>
      </c>
      <c r="C40" s="228"/>
      <c r="D40" s="228"/>
      <c r="E40" s="131">
        <f>L8</f>
        <v>7</v>
      </c>
      <c r="F40" s="131">
        <f t="shared" ref="F40:I40" si="15">M8</f>
        <v>7</v>
      </c>
      <c r="G40" s="131">
        <f t="shared" si="15"/>
        <v>7</v>
      </c>
      <c r="H40" s="131">
        <f t="shared" si="15"/>
        <v>7</v>
      </c>
      <c r="I40" s="132">
        <f t="shared" si="15"/>
        <v>7</v>
      </c>
    </row>
    <row r="41" spans="2:9" ht="14.4" thickBot="1" x14ac:dyDescent="0.35">
      <c r="E41" s="124"/>
      <c r="F41" s="124"/>
      <c r="G41" s="124"/>
      <c r="H41" s="124"/>
      <c r="I41" s="124"/>
    </row>
    <row r="42" spans="2:9" x14ac:dyDescent="0.3">
      <c r="B42" s="223" t="s">
        <v>64</v>
      </c>
      <c r="C42" s="224"/>
      <c r="D42" s="224"/>
      <c r="E42" s="127" t="s">
        <v>0</v>
      </c>
      <c r="F42" s="127" t="s">
        <v>1</v>
      </c>
      <c r="G42" s="127" t="s">
        <v>2</v>
      </c>
      <c r="H42" s="127" t="s">
        <v>3</v>
      </c>
      <c r="I42" s="128" t="s">
        <v>4</v>
      </c>
    </row>
    <row r="43" spans="2:9" x14ac:dyDescent="0.3">
      <c r="B43" s="225" t="s">
        <v>45</v>
      </c>
      <c r="C43" s="226"/>
      <c r="D43" s="226"/>
      <c r="E43" s="122">
        <f>'S7'!F24</f>
        <v>120</v>
      </c>
      <c r="F43" s="122">
        <f>'S7'!G24</f>
        <v>120</v>
      </c>
      <c r="G43" s="122">
        <f>'S7'!H24</f>
        <v>120</v>
      </c>
      <c r="H43" s="122">
        <f>'S7'!I24</f>
        <v>140</v>
      </c>
      <c r="I43" s="129">
        <f>'S7'!J24</f>
        <v>140</v>
      </c>
    </row>
    <row r="44" spans="2:9" x14ac:dyDescent="0.3">
      <c r="B44" s="225" t="s">
        <v>46</v>
      </c>
      <c r="C44" s="226"/>
      <c r="D44" s="226"/>
      <c r="E44" s="122">
        <f>IF(L8=5,'S7'!F24,IF('Allocation results BL1'!L8=6,'S7'!F23,IF('Allocation results BL1'!L8=7,'S7'!F22,IF('Allocation results BL1'!L8=8,'S7'!F21,0))))</f>
        <v>85</v>
      </c>
      <c r="F44" s="122">
        <f>IF(M8=5,'S7'!G24,IF('Allocation results BL1'!M8=6,'S7'!G23,IF('Allocation results BL1'!M8=7,'S7'!G22,IF('Allocation results BL1'!M8=8,'S7'!G21,0))))</f>
        <v>85</v>
      </c>
      <c r="G44" s="122">
        <f>IF(N8=5,'S7'!H24,IF('Allocation results BL1'!N8=6,'S7'!H23,IF('Allocation results BL1'!N8=7,'S7'!H22,IF('Allocation results BL1'!N8=8,'S7'!H21,0))))</f>
        <v>85</v>
      </c>
      <c r="H44" s="122">
        <f>IF(O8=5,'S7'!I24,IF('Allocation results BL1'!O8=6,'S7'!I23,IF('Allocation results BL1'!O8=7,'S7'!I22,IF('Allocation results BL1'!O8=8,'S7'!I21,0))))</f>
        <v>100</v>
      </c>
      <c r="I44" s="129">
        <f>IF(P8=5,'S7'!J24,IF('Allocation results BL1'!P8=6,'S7'!J23,IF('Allocation results BL1'!P8=7,'S7'!J22,IF('Allocation results BL1'!P8=8,'S7'!J21,0))))</f>
        <v>100</v>
      </c>
    </row>
    <row r="45" spans="2:9" x14ac:dyDescent="0.3">
      <c r="B45" s="229" t="s">
        <v>51</v>
      </c>
      <c r="C45" s="230"/>
      <c r="D45" s="231"/>
      <c r="E45" s="123">
        <f>E44/E43</f>
        <v>0.70833333333333337</v>
      </c>
      <c r="F45" s="123">
        <f t="shared" ref="F45" si="16">F44/F43</f>
        <v>0.70833333333333337</v>
      </c>
      <c r="G45" s="123">
        <f t="shared" ref="G45" si="17">G44/G43</f>
        <v>0.70833333333333337</v>
      </c>
      <c r="H45" s="123">
        <f t="shared" ref="H45" si="18">H44/H43</f>
        <v>0.7142857142857143</v>
      </c>
      <c r="I45" s="130">
        <f t="shared" ref="I45" si="19">I44/I43</f>
        <v>0.7142857142857143</v>
      </c>
    </row>
    <row r="46" spans="2:9" ht="14.4" thickBot="1" x14ac:dyDescent="0.35">
      <c r="B46" s="227" t="s">
        <v>52</v>
      </c>
      <c r="C46" s="228"/>
      <c r="D46" s="228"/>
      <c r="E46" s="131">
        <f>L8</f>
        <v>7</v>
      </c>
      <c r="F46" s="131">
        <f t="shared" ref="F46:I46" si="20">M8</f>
        <v>7</v>
      </c>
      <c r="G46" s="131">
        <f t="shared" si="20"/>
        <v>7</v>
      </c>
      <c r="H46" s="131">
        <f t="shared" si="20"/>
        <v>7</v>
      </c>
      <c r="I46" s="132">
        <f t="shared" si="20"/>
        <v>7</v>
      </c>
    </row>
    <row r="47" spans="2:9" ht="14.4" thickBot="1" x14ac:dyDescent="0.35"/>
    <row r="48" spans="2:9" x14ac:dyDescent="0.3">
      <c r="B48" s="223" t="s">
        <v>65</v>
      </c>
      <c r="C48" s="224"/>
      <c r="D48" s="224"/>
      <c r="E48" s="127" t="s">
        <v>0</v>
      </c>
      <c r="F48" s="127" t="s">
        <v>1</v>
      </c>
      <c r="G48" s="127" t="s">
        <v>2</v>
      </c>
      <c r="H48" s="127" t="s">
        <v>3</v>
      </c>
      <c r="I48" s="128" t="s">
        <v>4</v>
      </c>
    </row>
    <row r="49" spans="2:9" x14ac:dyDescent="0.3">
      <c r="B49" s="225" t="s">
        <v>45</v>
      </c>
      <c r="C49" s="226"/>
      <c r="D49" s="226"/>
      <c r="E49" s="122">
        <f>'S8'!F24</f>
        <v>120</v>
      </c>
      <c r="F49" s="122">
        <f>'S8'!G24</f>
        <v>120</v>
      </c>
      <c r="G49" s="122">
        <f>'S8'!H24</f>
        <v>120</v>
      </c>
      <c r="H49" s="122">
        <f>'S8'!I24</f>
        <v>140</v>
      </c>
      <c r="I49" s="129">
        <f>'S8'!J24</f>
        <v>140</v>
      </c>
    </row>
    <row r="50" spans="2:9" x14ac:dyDescent="0.3">
      <c r="B50" s="225" t="s">
        <v>46</v>
      </c>
      <c r="C50" s="226"/>
      <c r="D50" s="226"/>
      <c r="E50" s="122">
        <f>IF(L8=5,'S8'!F24,IF('Allocation results BL1'!L8=6,'S8'!F23,IF('Allocation results BL1'!L8=7,'S8'!F22,IF('Allocation results BL1'!L8=8,'S8'!F21,0))))</f>
        <v>85</v>
      </c>
      <c r="F50" s="122">
        <f>IF(M8=5,'S8'!G24,IF('Allocation results BL1'!M8=6,'S8'!G23,IF('Allocation results BL1'!M8=7,'S8'!G22,IF('Allocation results BL1'!M8=8,'S8'!G21,0))))</f>
        <v>85</v>
      </c>
      <c r="G50" s="122">
        <f>IF(N8=5,'S8'!H24,IF('Allocation results BL1'!N8=6,'S8'!H23,IF('Allocation results BL1'!N8=7,'S8'!H22,IF('Allocation results BL1'!N8=8,'S8'!H21,0))))</f>
        <v>85</v>
      </c>
      <c r="H50" s="122">
        <f>IF(O8=5,'S8'!I24,IF('Allocation results BL1'!O8=6,'S8'!I23,IF('Allocation results BL1'!O8=7,'S8'!I22,IF('Allocation results BL1'!O8=8,'S8'!I21,0))))</f>
        <v>100</v>
      </c>
      <c r="I50" s="129">
        <f>IF(P8=5,'S8'!J24,IF('Allocation results BL1'!P8=6,'S8'!J23,IF('Allocation results BL1'!P8=7,'S8'!J22,IF('Allocation results BL1'!P8=8,'S8'!J21,0))))</f>
        <v>100</v>
      </c>
    </row>
    <row r="51" spans="2:9" x14ac:dyDescent="0.3">
      <c r="B51" s="229" t="s">
        <v>51</v>
      </c>
      <c r="C51" s="230"/>
      <c r="D51" s="231"/>
      <c r="E51" s="123">
        <f>E50/E49</f>
        <v>0.70833333333333337</v>
      </c>
      <c r="F51" s="123">
        <f t="shared" ref="F51:I51" si="21">F50/F49</f>
        <v>0.70833333333333337</v>
      </c>
      <c r="G51" s="123">
        <f t="shared" si="21"/>
        <v>0.70833333333333337</v>
      </c>
      <c r="H51" s="123">
        <f t="shared" si="21"/>
        <v>0.7142857142857143</v>
      </c>
      <c r="I51" s="130">
        <f t="shared" si="21"/>
        <v>0.7142857142857143</v>
      </c>
    </row>
    <row r="52" spans="2:9" ht="14.4" thickBot="1" x14ac:dyDescent="0.35">
      <c r="B52" s="227" t="s">
        <v>52</v>
      </c>
      <c r="C52" s="228"/>
      <c r="D52" s="228"/>
      <c r="E52" s="131">
        <f>L8</f>
        <v>7</v>
      </c>
      <c r="F52" s="131">
        <f t="shared" ref="F52:I52" si="22">M8</f>
        <v>7</v>
      </c>
      <c r="G52" s="131">
        <f t="shared" si="22"/>
        <v>7</v>
      </c>
      <c r="H52" s="131">
        <f t="shared" si="22"/>
        <v>7</v>
      </c>
      <c r="I52" s="132">
        <f t="shared" si="22"/>
        <v>7</v>
      </c>
    </row>
  </sheetData>
  <mergeCells count="40">
    <mergeCell ref="B48:D48"/>
    <mergeCell ref="B49:D49"/>
    <mergeCell ref="B50:D50"/>
    <mergeCell ref="B51:D51"/>
    <mergeCell ref="B52:D52"/>
    <mergeCell ref="B37:D37"/>
    <mergeCell ref="B38:D38"/>
    <mergeCell ref="B39:D39"/>
    <mergeCell ref="B40:D40"/>
    <mergeCell ref="B36:D36"/>
    <mergeCell ref="B25:D25"/>
    <mergeCell ref="B26:D26"/>
    <mergeCell ref="B27:D27"/>
    <mergeCell ref="B28:D28"/>
    <mergeCell ref="B12:D12"/>
    <mergeCell ref="B13:D13"/>
    <mergeCell ref="B14:D14"/>
    <mergeCell ref="B15:D15"/>
    <mergeCell ref="B16:D16"/>
    <mergeCell ref="B46:D46"/>
    <mergeCell ref="B33:D33"/>
    <mergeCell ref="B45:D45"/>
    <mergeCell ref="B18:D18"/>
    <mergeCell ref="B19:D19"/>
    <mergeCell ref="B20:D20"/>
    <mergeCell ref="B22:D22"/>
    <mergeCell ref="B30:D30"/>
    <mergeCell ref="B31:D31"/>
    <mergeCell ref="B21:D21"/>
    <mergeCell ref="B32:D32"/>
    <mergeCell ref="B34:D34"/>
    <mergeCell ref="B42:D42"/>
    <mergeCell ref="B43:D43"/>
    <mergeCell ref="B44:D44"/>
    <mergeCell ref="B24:D24"/>
    <mergeCell ref="B6:D6"/>
    <mergeCell ref="B7:D7"/>
    <mergeCell ref="B8:D8"/>
    <mergeCell ref="B10:D10"/>
    <mergeCell ref="B9:D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52"/>
  <sheetViews>
    <sheetView workbookViewId="0">
      <selection activeCell="J37" sqref="J37"/>
    </sheetView>
  </sheetViews>
  <sheetFormatPr defaultColWidth="9.109375" defaultRowHeight="13.8" x14ac:dyDescent="0.3"/>
  <cols>
    <col min="1" max="3" width="9.109375" style="121"/>
    <col min="4" max="4" width="10" style="121" customWidth="1"/>
    <col min="5" max="9" width="18.5546875" style="121" customWidth="1"/>
    <col min="10" max="10" width="9.109375" style="121"/>
    <col min="11" max="11" width="0" style="121" hidden="1" customWidth="1"/>
    <col min="12" max="16" width="9.109375" style="121" hidden="1" customWidth="1"/>
    <col min="17" max="17" width="0" style="121" hidden="1" customWidth="1"/>
    <col min="18" max="24" width="9.109375" style="121"/>
    <col min="25" max="25" width="0" style="121" hidden="1" customWidth="1"/>
    <col min="26" max="16384" width="9.109375" style="121"/>
  </cols>
  <sheetData>
    <row r="3" spans="2:25" ht="15.6" x14ac:dyDescent="0.3">
      <c r="B3" s="133" t="s">
        <v>48</v>
      </c>
    </row>
    <row r="4" spans="2:25" x14ac:dyDescent="0.3">
      <c r="Y4" s="121" t="s">
        <v>44</v>
      </c>
    </row>
    <row r="5" spans="2:25" ht="14.4" thickBot="1" x14ac:dyDescent="0.35">
      <c r="Y5" s="121" t="s">
        <v>14</v>
      </c>
    </row>
    <row r="6" spans="2:25" x14ac:dyDescent="0.3">
      <c r="B6" s="223" t="s">
        <v>34</v>
      </c>
      <c r="C6" s="224"/>
      <c r="D6" s="224"/>
      <c r="E6" s="127" t="s">
        <v>0</v>
      </c>
      <c r="F6" s="127" t="s">
        <v>1</v>
      </c>
      <c r="G6" s="127" t="s">
        <v>2</v>
      </c>
      <c r="H6" s="127" t="s">
        <v>3</v>
      </c>
      <c r="I6" s="128" t="s">
        <v>4</v>
      </c>
      <c r="Y6" s="121" t="s">
        <v>15</v>
      </c>
    </row>
    <row r="7" spans="2:25" x14ac:dyDescent="0.3">
      <c r="B7" s="225" t="s">
        <v>45</v>
      </c>
      <c r="C7" s="226"/>
      <c r="D7" s="226"/>
      <c r="E7" s="122">
        <f>'S1'!F35</f>
        <v>50</v>
      </c>
      <c r="F7" s="122">
        <f>'S1'!G35</f>
        <v>50</v>
      </c>
      <c r="G7" s="122">
        <f>'S1'!H35</f>
        <v>120</v>
      </c>
      <c r="H7" s="122">
        <f>'S1'!I35</f>
        <v>120</v>
      </c>
      <c r="I7" s="129">
        <f>'S1'!J35</f>
        <v>120</v>
      </c>
      <c r="L7" s="121">
        <f>'Bidding Results'!N23</f>
        <v>795.14285714285711</v>
      </c>
      <c r="M7" s="121">
        <f>'Bidding Results'!O23</f>
        <v>766.14285714285711</v>
      </c>
      <c r="N7" s="121">
        <f>'Bidding Results'!P23</f>
        <v>968</v>
      </c>
      <c r="O7" s="121">
        <f>'Bidding Results'!Q23</f>
        <v>968</v>
      </c>
      <c r="P7" s="121">
        <f>'Bidding Results'!R23</f>
        <v>968</v>
      </c>
      <c r="Y7" s="121" t="s">
        <v>16</v>
      </c>
    </row>
    <row r="8" spans="2:25" x14ac:dyDescent="0.3">
      <c r="B8" s="225" t="s">
        <v>46</v>
      </c>
      <c r="C8" s="226"/>
      <c r="D8" s="226"/>
      <c r="E8" s="122">
        <f>IF(L8=5,'S1'!F35,IF('Allocation results BL2'!L8=6,'S1'!F34,IF('Allocation results BL2'!L8=7,'S1'!F33,IF('Allocation results BL2'!L8=8,'S1'!F32,0))))</f>
        <v>35</v>
      </c>
      <c r="F8" s="122">
        <f>IF(M8=5,'S1'!G35,IF('Allocation results BL2'!M8=6,'S1'!G34,IF('Allocation results BL2'!M8=7,'S1'!G33,IF('Allocation results BL2'!M8=8,'S1'!G32,0))))</f>
        <v>35</v>
      </c>
      <c r="G8" s="122">
        <f>IF(N8=5,'S1'!H35,IF('Allocation results BL2'!N8=6,'S1'!H34,IF('Allocation results BL2'!N8=7,'S1'!H33,IF('Allocation results BL2'!N8=8,'S1'!H32,0))))</f>
        <v>100</v>
      </c>
      <c r="H8" s="122">
        <f>IF(O8=5,'S1'!I35,IF('Allocation results BL2'!O8=6,'S1'!I34,IF('Allocation results BL2'!O8=7,'S1'!I33,IF('Allocation results BL2'!O8=8,'S1'!I32,0))))</f>
        <v>100</v>
      </c>
      <c r="I8" s="129">
        <f>IF(P8=5,'S1'!J35,IF('Allocation results BL2'!P8=6,'S1'!J34,IF('Allocation results BL2'!P8=7,'S1'!J33,IF('Allocation results BL2'!P8=8,'S1'!J32,0))))</f>
        <v>100</v>
      </c>
      <c r="L8" s="121">
        <f>'Bidding Results'!N24</f>
        <v>7</v>
      </c>
      <c r="M8" s="121">
        <f>'Bidding Results'!O24</f>
        <v>7</v>
      </c>
      <c r="N8" s="121">
        <f>'Bidding Results'!P24</f>
        <v>6</v>
      </c>
      <c r="O8" s="121">
        <f>'Bidding Results'!Q24</f>
        <v>6</v>
      </c>
      <c r="P8" s="121">
        <f>'Bidding Results'!R24</f>
        <v>6</v>
      </c>
    </row>
    <row r="9" spans="2:25" x14ac:dyDescent="0.3">
      <c r="B9" s="229" t="s">
        <v>51</v>
      </c>
      <c r="C9" s="230"/>
      <c r="D9" s="231"/>
      <c r="E9" s="123">
        <f>E8/E7</f>
        <v>0.7</v>
      </c>
      <c r="F9" s="123">
        <f t="shared" ref="F9:I9" si="0">F8/F7</f>
        <v>0.7</v>
      </c>
      <c r="G9" s="123">
        <f t="shared" si="0"/>
        <v>0.83333333333333337</v>
      </c>
      <c r="H9" s="123">
        <f t="shared" si="0"/>
        <v>0.83333333333333337</v>
      </c>
      <c r="I9" s="130">
        <f t="shared" si="0"/>
        <v>0.83333333333333337</v>
      </c>
    </row>
    <row r="10" spans="2:25" ht="14.4" thickBot="1" x14ac:dyDescent="0.35">
      <c r="B10" s="227" t="s">
        <v>52</v>
      </c>
      <c r="C10" s="228"/>
      <c r="D10" s="228"/>
      <c r="E10" s="131">
        <f>L8</f>
        <v>7</v>
      </c>
      <c r="F10" s="131">
        <f t="shared" ref="F10:I10" si="1">M8</f>
        <v>7</v>
      </c>
      <c r="G10" s="131">
        <f t="shared" si="1"/>
        <v>6</v>
      </c>
      <c r="H10" s="131">
        <f t="shared" si="1"/>
        <v>6</v>
      </c>
      <c r="I10" s="132">
        <f t="shared" si="1"/>
        <v>6</v>
      </c>
    </row>
    <row r="11" spans="2:25" ht="14.4" thickBot="1" x14ac:dyDescent="0.35">
      <c r="E11" s="124"/>
      <c r="F11" s="124"/>
      <c r="G11" s="124"/>
      <c r="H11" s="124"/>
      <c r="I11" s="124"/>
    </row>
    <row r="12" spans="2:25" x14ac:dyDescent="0.3">
      <c r="B12" s="223" t="s">
        <v>36</v>
      </c>
      <c r="C12" s="224"/>
      <c r="D12" s="224"/>
      <c r="E12" s="127" t="s">
        <v>0</v>
      </c>
      <c r="F12" s="127" t="s">
        <v>1</v>
      </c>
      <c r="G12" s="127" t="s">
        <v>2</v>
      </c>
      <c r="H12" s="127" t="s">
        <v>3</v>
      </c>
      <c r="I12" s="128" t="s">
        <v>4</v>
      </c>
    </row>
    <row r="13" spans="2:25" x14ac:dyDescent="0.3">
      <c r="B13" s="225" t="s">
        <v>45</v>
      </c>
      <c r="C13" s="226"/>
      <c r="D13" s="226"/>
      <c r="E13" s="122">
        <f>'S2'!F35</f>
        <v>50</v>
      </c>
      <c r="F13" s="122">
        <f>'S2'!G35</f>
        <v>50</v>
      </c>
      <c r="G13" s="122">
        <f>'S2'!H35</f>
        <v>120</v>
      </c>
      <c r="H13" s="122">
        <f>'S2'!I35</f>
        <v>120</v>
      </c>
      <c r="I13" s="129">
        <f>'S2'!J35</f>
        <v>120</v>
      </c>
    </row>
    <row r="14" spans="2:25" x14ac:dyDescent="0.3">
      <c r="B14" s="225" t="s">
        <v>46</v>
      </c>
      <c r="C14" s="226"/>
      <c r="D14" s="226"/>
      <c r="E14" s="122">
        <f>IF(L8=5,'S2'!F35,IF('Allocation results BL2'!L8=6,'S2'!F34,IF('Allocation results BL2'!L8=7,'S2'!F33,IF('Allocation results BL2'!L8=8,'S2'!F32,0))))</f>
        <v>35</v>
      </c>
      <c r="F14" s="122">
        <f>IF(M8=5,'S2'!G35,IF('Allocation results BL2'!M8=6,'S2'!G34,IF('Allocation results BL2'!M8=7,'S2'!G33,IF('Allocation results BL2'!M8=8,'S2'!G32,0))))</f>
        <v>35</v>
      </c>
      <c r="G14" s="122">
        <f>IF(N8=5,'S2'!H35,IF('Allocation results BL2'!N8=6,'S2'!H34,IF('Allocation results BL2'!N8=7,'S2'!H33,IF('Allocation results BL2'!N8=8,'S2'!H32,0))))</f>
        <v>100</v>
      </c>
      <c r="H14" s="122">
        <f>IF(O8=5,'S2'!I35,IF('Allocation results BL2'!O8=6,'S2'!I34,IF('Allocation results BL2'!O8=7,'S2'!I33,IF('Allocation results BL2'!O8=8,'S2'!I32,0))))</f>
        <v>100</v>
      </c>
      <c r="I14" s="129">
        <f>IF(P8=5,'S2'!J35,IF('Allocation results BL2'!P8=6,'S2'!J34,IF('Allocation results BL2'!P8=7,'S2'!J33,IF('Allocation results BL2'!P8=8,'S2'!J32,0))))</f>
        <v>100</v>
      </c>
    </row>
    <row r="15" spans="2:25" x14ac:dyDescent="0.3">
      <c r="B15" s="229" t="s">
        <v>51</v>
      </c>
      <c r="C15" s="230"/>
      <c r="D15" s="231"/>
      <c r="E15" s="123">
        <f>E14/E13</f>
        <v>0.7</v>
      </c>
      <c r="F15" s="123">
        <f t="shared" ref="F15:I15" si="2">F14/F13</f>
        <v>0.7</v>
      </c>
      <c r="G15" s="123">
        <f t="shared" si="2"/>
        <v>0.83333333333333337</v>
      </c>
      <c r="H15" s="123">
        <f t="shared" si="2"/>
        <v>0.83333333333333337</v>
      </c>
      <c r="I15" s="130">
        <f t="shared" si="2"/>
        <v>0.83333333333333337</v>
      </c>
    </row>
    <row r="16" spans="2:25" ht="14.4" thickBot="1" x14ac:dyDescent="0.35">
      <c r="B16" s="227" t="s">
        <v>52</v>
      </c>
      <c r="C16" s="228"/>
      <c r="D16" s="228"/>
      <c r="E16" s="131">
        <f>L8</f>
        <v>7</v>
      </c>
      <c r="F16" s="131">
        <f t="shared" ref="F16:I16" si="3">M8</f>
        <v>7</v>
      </c>
      <c r="G16" s="131">
        <f t="shared" si="3"/>
        <v>6</v>
      </c>
      <c r="H16" s="131">
        <f t="shared" si="3"/>
        <v>6</v>
      </c>
      <c r="I16" s="132">
        <f t="shared" si="3"/>
        <v>6</v>
      </c>
    </row>
    <row r="17" spans="2:9" ht="14.4" thickBot="1" x14ac:dyDescent="0.35">
      <c r="E17" s="124"/>
      <c r="F17" s="124"/>
      <c r="G17" s="124"/>
      <c r="H17" s="124"/>
      <c r="I17" s="124"/>
    </row>
    <row r="18" spans="2:9" x14ac:dyDescent="0.3">
      <c r="B18" s="223" t="s">
        <v>37</v>
      </c>
      <c r="C18" s="224"/>
      <c r="D18" s="224"/>
      <c r="E18" s="127" t="s">
        <v>0</v>
      </c>
      <c r="F18" s="127" t="s">
        <v>1</v>
      </c>
      <c r="G18" s="127" t="s">
        <v>2</v>
      </c>
      <c r="H18" s="127" t="s">
        <v>3</v>
      </c>
      <c r="I18" s="128" t="s">
        <v>4</v>
      </c>
    </row>
    <row r="19" spans="2:9" x14ac:dyDescent="0.3">
      <c r="B19" s="225" t="s">
        <v>45</v>
      </c>
      <c r="C19" s="226"/>
      <c r="D19" s="226"/>
      <c r="E19" s="122">
        <f>'S3'!F35</f>
        <v>150</v>
      </c>
      <c r="F19" s="122">
        <f>'S3'!G35</f>
        <v>150</v>
      </c>
      <c r="G19" s="122">
        <f>'S3'!H35</f>
        <v>150</v>
      </c>
      <c r="H19" s="122">
        <f>'S3'!I35</f>
        <v>150</v>
      </c>
      <c r="I19" s="129">
        <f>'S3'!J35</f>
        <v>150</v>
      </c>
    </row>
    <row r="20" spans="2:9" x14ac:dyDescent="0.3">
      <c r="B20" s="225" t="s">
        <v>46</v>
      </c>
      <c r="C20" s="226"/>
      <c r="D20" s="226"/>
      <c r="E20" s="122">
        <f>IF(L8=5,'S3'!F35,IF('Allocation results BL2'!L8=6,'S3'!F34,IF('Allocation results BL2'!L8=7,'S3'!F33,IF('Allocation results BL2'!L8=8,'S3'!F32,0))))</f>
        <v>107.14285714285714</v>
      </c>
      <c r="F20" s="122">
        <f>IF(M8=5,'S3'!G35,IF('Allocation results BL2'!M8=6,'S3'!G34,IF('Allocation results BL2'!M8=7,'S3'!G33,IF('Allocation results BL2'!M8=8,'S3'!G32,0))))</f>
        <v>107.14285714285714</v>
      </c>
      <c r="G20" s="122">
        <f>IF(N8=5,'S3'!H35,IF('Allocation results BL2'!N8=6,'S3'!H34,IF('Allocation results BL2'!N8=7,'S3'!H33,IF('Allocation results BL2'!N8=8,'S3'!H32,0))))</f>
        <v>125</v>
      </c>
      <c r="H20" s="122">
        <f>IF(O8=5,'S3'!I35,IF('Allocation results BL2'!O8=6,'S3'!I34,IF('Allocation results BL2'!O8=7,'S3'!I33,IF('Allocation results BL2'!O8=8,'S3'!I32,0))))</f>
        <v>125</v>
      </c>
      <c r="I20" s="129">
        <f>IF(P8=5,'S3'!J35,IF('Allocation results BL2'!P8=6,'S3'!J34,IF('Allocation results BL2'!P8=7,'S3'!J33,IF('Allocation results BL2'!P8=8,'S3'!J32,0))))</f>
        <v>125</v>
      </c>
    </row>
    <row r="21" spans="2:9" x14ac:dyDescent="0.3">
      <c r="B21" s="229" t="s">
        <v>51</v>
      </c>
      <c r="C21" s="230"/>
      <c r="D21" s="231"/>
      <c r="E21" s="123">
        <f>E20/E19</f>
        <v>0.7142857142857143</v>
      </c>
      <c r="F21" s="123">
        <f t="shared" ref="F21:I21" si="4">F20/F19</f>
        <v>0.7142857142857143</v>
      </c>
      <c r="G21" s="123">
        <f t="shared" si="4"/>
        <v>0.83333333333333337</v>
      </c>
      <c r="H21" s="123">
        <f t="shared" si="4"/>
        <v>0.83333333333333337</v>
      </c>
      <c r="I21" s="130">
        <f t="shared" si="4"/>
        <v>0.83333333333333337</v>
      </c>
    </row>
    <row r="22" spans="2:9" ht="14.4" thickBot="1" x14ac:dyDescent="0.35">
      <c r="B22" s="227" t="s">
        <v>52</v>
      </c>
      <c r="C22" s="228"/>
      <c r="D22" s="228"/>
      <c r="E22" s="131">
        <f>L8</f>
        <v>7</v>
      </c>
      <c r="F22" s="131">
        <f t="shared" ref="F22:I22" si="5">M8</f>
        <v>7</v>
      </c>
      <c r="G22" s="131">
        <f t="shared" si="5"/>
        <v>6</v>
      </c>
      <c r="H22" s="131">
        <f t="shared" si="5"/>
        <v>6</v>
      </c>
      <c r="I22" s="132">
        <f t="shared" si="5"/>
        <v>6</v>
      </c>
    </row>
    <row r="23" spans="2:9" ht="14.4" thickBot="1" x14ac:dyDescent="0.35">
      <c r="E23" s="124"/>
      <c r="F23" s="124"/>
      <c r="G23" s="124"/>
      <c r="H23" s="124"/>
      <c r="I23" s="124"/>
    </row>
    <row r="24" spans="2:9" x14ac:dyDescent="0.3">
      <c r="B24" s="223" t="s">
        <v>38</v>
      </c>
      <c r="C24" s="224"/>
      <c r="D24" s="224"/>
      <c r="E24" s="127" t="s">
        <v>0</v>
      </c>
      <c r="F24" s="127" t="s">
        <v>1</v>
      </c>
      <c r="G24" s="127" t="s">
        <v>2</v>
      </c>
      <c r="H24" s="127" t="s">
        <v>3</v>
      </c>
      <c r="I24" s="128" t="s">
        <v>4</v>
      </c>
    </row>
    <row r="25" spans="2:9" x14ac:dyDescent="0.3">
      <c r="B25" s="225" t="s">
        <v>45</v>
      </c>
      <c r="C25" s="226"/>
      <c r="D25" s="226"/>
      <c r="E25" s="122">
        <f>'S4'!F35</f>
        <v>150</v>
      </c>
      <c r="F25" s="122">
        <f>'S4'!G35</f>
        <v>150</v>
      </c>
      <c r="G25" s="122">
        <f>'S4'!H35</f>
        <v>125</v>
      </c>
      <c r="H25" s="122">
        <f>'S4'!I35</f>
        <v>125</v>
      </c>
      <c r="I25" s="129">
        <f>'S4'!J35</f>
        <v>125</v>
      </c>
    </row>
    <row r="26" spans="2:9" x14ac:dyDescent="0.3">
      <c r="B26" s="225" t="s">
        <v>46</v>
      </c>
      <c r="C26" s="226"/>
      <c r="D26" s="226"/>
      <c r="E26" s="122">
        <f>IF(L8=5,'S4'!F35,IF('Allocation results BL2'!L8=6,'S4'!F34,IF('Allocation results BL2'!L8=7,'S4'!F33,IF('Allocation results BL2'!L8=8,'S4'!F32,0))))</f>
        <v>107</v>
      </c>
      <c r="F26" s="122">
        <f>IF(M8=5,'S4'!G35,IF('Allocation results BL2'!M8=6,'S4'!G34,IF('Allocation results BL2'!M8=7,'S4'!G33,IF('Allocation results BL2'!M8=8,'S4'!G32,0))))</f>
        <v>107</v>
      </c>
      <c r="G26" s="122">
        <f>IF(N8=5,'S4'!H35,IF('Allocation results BL2'!N8=6,'S4'!H34,IF('Allocation results BL2'!N8=7,'S4'!H33,IF('Allocation results BL2'!N8=8,'S4'!H32,0))))</f>
        <v>100</v>
      </c>
      <c r="H26" s="122">
        <f>IF(O8=5,'S4'!I35,IF('Allocation results BL2'!O8=6,'S4'!I34,IF('Allocation results BL2'!O8=7,'S4'!I33,IF('Allocation results BL2'!O8=8,'S4'!I32,0))))</f>
        <v>100</v>
      </c>
      <c r="I26" s="129">
        <f>IF(P8=5,'S4'!J35,IF('Allocation results BL2'!P8=6,'S4'!J34,IF('Allocation results BL2'!P8=7,'S4'!J33,IF('Allocation results BL2'!P8=8,'S4'!J32,0))))</f>
        <v>100</v>
      </c>
    </row>
    <row r="27" spans="2:9" x14ac:dyDescent="0.3">
      <c r="B27" s="229" t="s">
        <v>51</v>
      </c>
      <c r="C27" s="230"/>
      <c r="D27" s="231"/>
      <c r="E27" s="123">
        <f>E26/E25</f>
        <v>0.71333333333333337</v>
      </c>
      <c r="F27" s="123">
        <f t="shared" ref="F27:I27" si="6">F26/F25</f>
        <v>0.71333333333333337</v>
      </c>
      <c r="G27" s="123">
        <f t="shared" si="6"/>
        <v>0.8</v>
      </c>
      <c r="H27" s="123">
        <f t="shared" si="6"/>
        <v>0.8</v>
      </c>
      <c r="I27" s="130">
        <f t="shared" si="6"/>
        <v>0.8</v>
      </c>
    </row>
    <row r="28" spans="2:9" ht="14.4" thickBot="1" x14ac:dyDescent="0.35">
      <c r="B28" s="227" t="s">
        <v>52</v>
      </c>
      <c r="C28" s="228"/>
      <c r="D28" s="228"/>
      <c r="E28" s="131">
        <f>L8</f>
        <v>7</v>
      </c>
      <c r="F28" s="131">
        <f t="shared" ref="F28:I28" si="7">M8</f>
        <v>7</v>
      </c>
      <c r="G28" s="131">
        <f t="shared" si="7"/>
        <v>6</v>
      </c>
      <c r="H28" s="131">
        <f t="shared" si="7"/>
        <v>6</v>
      </c>
      <c r="I28" s="132">
        <f t="shared" si="7"/>
        <v>6</v>
      </c>
    </row>
    <row r="29" spans="2:9" ht="14.4" thickBot="1" x14ac:dyDescent="0.35">
      <c r="E29" s="124"/>
      <c r="F29" s="124"/>
      <c r="G29" s="124"/>
      <c r="H29" s="124"/>
      <c r="I29" s="124"/>
    </row>
    <row r="30" spans="2:9" x14ac:dyDescent="0.3">
      <c r="B30" s="223" t="s">
        <v>62</v>
      </c>
      <c r="C30" s="224"/>
      <c r="D30" s="224"/>
      <c r="E30" s="127" t="s">
        <v>0</v>
      </c>
      <c r="F30" s="127" t="s">
        <v>1</v>
      </c>
      <c r="G30" s="127" t="s">
        <v>2</v>
      </c>
      <c r="H30" s="127" t="s">
        <v>3</v>
      </c>
      <c r="I30" s="128" t="s">
        <v>4</v>
      </c>
    </row>
    <row r="31" spans="2:9" x14ac:dyDescent="0.3">
      <c r="B31" s="225" t="s">
        <v>45</v>
      </c>
      <c r="C31" s="226"/>
      <c r="D31" s="226"/>
      <c r="E31" s="122">
        <f>'S5'!F35</f>
        <v>240</v>
      </c>
      <c r="F31" s="122">
        <f>'S5'!G35</f>
        <v>220</v>
      </c>
      <c r="G31" s="122">
        <f>'S5'!H35</f>
        <v>200</v>
      </c>
      <c r="H31" s="122">
        <f>'S5'!I35</f>
        <v>180</v>
      </c>
      <c r="I31" s="129">
        <f>'S5'!J35</f>
        <v>180</v>
      </c>
    </row>
    <row r="32" spans="2:9" x14ac:dyDescent="0.3">
      <c r="B32" s="225" t="s">
        <v>46</v>
      </c>
      <c r="C32" s="226"/>
      <c r="D32" s="226"/>
      <c r="E32" s="122">
        <f>IF(L8=5,'S5'!F35,IF('Allocation results BL2'!L8=6,'S5'!F34,IF('Allocation results BL2'!L8=7,'S5'!F33,IF('Allocation results BL2'!L8=8,'S5'!F32,0))))</f>
        <v>170</v>
      </c>
      <c r="F32" s="122">
        <f>IF(M8=5,'S5'!G35,IF('Allocation results BL2'!M8=6,'S5'!G34,IF('Allocation results BL2'!M8=7,'S5'!G33,IF('Allocation results BL2'!M8=8,'S5'!G32,0))))</f>
        <v>155</v>
      </c>
      <c r="G32" s="122">
        <f>IF(N8=5,'S5'!H35,IF('Allocation results BL2'!N8=6,'S5'!H34,IF('Allocation results BL2'!N8=7,'S5'!H33,IF('Allocation results BL2'!N8=8,'S5'!H32,0))))</f>
        <v>160</v>
      </c>
      <c r="H32" s="122">
        <f>IF(O8=5,'S5'!I35,IF('Allocation results BL2'!O8=6,'S5'!I34,IF('Allocation results BL2'!O8=7,'S5'!I33,IF('Allocation results BL2'!O8=8,'S5'!I32,0))))</f>
        <v>145</v>
      </c>
      <c r="I32" s="129">
        <f>IF(P8=5,'S5'!J35,IF('Allocation results BL2'!P8=6,'S5'!J34,IF('Allocation results BL2'!P8=7,'S5'!J33,IF('Allocation results BL2'!P8=8,'S5'!J32,0))))</f>
        <v>145</v>
      </c>
    </row>
    <row r="33" spans="2:9" x14ac:dyDescent="0.3">
      <c r="B33" s="229" t="s">
        <v>51</v>
      </c>
      <c r="C33" s="230"/>
      <c r="D33" s="231"/>
      <c r="E33" s="123">
        <f>E32/E31</f>
        <v>0.70833333333333337</v>
      </c>
      <c r="F33" s="123">
        <f t="shared" ref="F33:I33" si="8">F32/F31</f>
        <v>0.70454545454545459</v>
      </c>
      <c r="G33" s="123">
        <f t="shared" si="8"/>
        <v>0.8</v>
      </c>
      <c r="H33" s="123">
        <f t="shared" si="8"/>
        <v>0.80555555555555558</v>
      </c>
      <c r="I33" s="130">
        <f t="shared" si="8"/>
        <v>0.80555555555555558</v>
      </c>
    </row>
    <row r="34" spans="2:9" ht="14.4" thickBot="1" x14ac:dyDescent="0.35">
      <c r="B34" s="227" t="s">
        <v>52</v>
      </c>
      <c r="C34" s="228"/>
      <c r="D34" s="228"/>
      <c r="E34" s="131">
        <f>L8</f>
        <v>7</v>
      </c>
      <c r="F34" s="131">
        <f>M8</f>
        <v>7</v>
      </c>
      <c r="G34" s="131">
        <f>N8</f>
        <v>6</v>
      </c>
      <c r="H34" s="131">
        <f>O8</f>
        <v>6</v>
      </c>
      <c r="I34" s="132">
        <f>P8</f>
        <v>6</v>
      </c>
    </row>
    <row r="35" spans="2:9" ht="14.4" thickBot="1" x14ac:dyDescent="0.35">
      <c r="E35" s="124"/>
      <c r="F35" s="124"/>
      <c r="G35" s="124"/>
      <c r="H35" s="124"/>
      <c r="I35" s="124"/>
    </row>
    <row r="36" spans="2:9" x14ac:dyDescent="0.3">
      <c r="B36" s="223" t="s">
        <v>63</v>
      </c>
      <c r="C36" s="224"/>
      <c r="D36" s="224"/>
      <c r="E36" s="127" t="s">
        <v>0</v>
      </c>
      <c r="F36" s="127" t="s">
        <v>1</v>
      </c>
      <c r="G36" s="127" t="s">
        <v>2</v>
      </c>
      <c r="H36" s="127" t="s">
        <v>3</v>
      </c>
      <c r="I36" s="128" t="s">
        <v>4</v>
      </c>
    </row>
    <row r="37" spans="2:9" x14ac:dyDescent="0.3">
      <c r="B37" s="225" t="s">
        <v>45</v>
      </c>
      <c r="C37" s="226"/>
      <c r="D37" s="226"/>
      <c r="E37" s="122">
        <f>'S6'!F35</f>
        <v>240</v>
      </c>
      <c r="F37" s="122">
        <f>'S6'!G35</f>
        <v>220</v>
      </c>
      <c r="G37" s="122">
        <f>'S6'!H35</f>
        <v>220</v>
      </c>
      <c r="H37" s="122">
        <f>'S6'!I35</f>
        <v>200</v>
      </c>
      <c r="I37" s="129">
        <f>'S6'!J35</f>
        <v>200</v>
      </c>
    </row>
    <row r="38" spans="2:9" x14ac:dyDescent="0.3">
      <c r="B38" s="225" t="s">
        <v>46</v>
      </c>
      <c r="C38" s="226"/>
      <c r="D38" s="226"/>
      <c r="E38" s="122">
        <f>IF(L8=5,'S6'!F35,IF('Allocation results BL2'!L8=6,'S6'!F34,IF('Allocation results BL2'!L8=7,'S6'!F33,IF('Allocation results BL2'!L8=8,'S6'!F32,0))))</f>
        <v>171</v>
      </c>
      <c r="F38" s="122">
        <f>IF(M8=5,'S6'!G35,IF('Allocation results BL2'!M8=6,'S6'!G34,IF('Allocation results BL2'!M8=7,'S6'!G33,IF('Allocation results BL2'!M8=8,'S6'!G32,0))))</f>
        <v>157</v>
      </c>
      <c r="G38" s="122">
        <f>IF(N8=5,'S6'!H35,IF('Allocation results BL2'!N8=6,'S6'!H34,IF('Allocation results BL2'!N8=7,'S6'!H33,IF('Allocation results BL2'!N8=8,'S6'!H32,0))))</f>
        <v>183</v>
      </c>
      <c r="H38" s="122">
        <f>IF(O8=5,'S6'!I35,IF('Allocation results BL2'!O8=6,'S6'!I34,IF('Allocation results BL2'!O8=7,'S6'!I33,IF('Allocation results BL2'!O8=8,'S6'!I32,0))))</f>
        <v>166</v>
      </c>
      <c r="I38" s="129">
        <f>IF(P8=5,'S6'!J35,IF('Allocation results BL2'!P8=6,'S6'!J34,IF('Allocation results BL2'!P8=7,'S6'!J33,IF('Allocation results BL2'!P8=8,'S6'!J32,0))))</f>
        <v>166</v>
      </c>
    </row>
    <row r="39" spans="2:9" x14ac:dyDescent="0.3">
      <c r="B39" s="229" t="s">
        <v>51</v>
      </c>
      <c r="C39" s="230"/>
      <c r="D39" s="231"/>
      <c r="E39" s="123">
        <f>E38/E37</f>
        <v>0.71250000000000002</v>
      </c>
      <c r="F39" s="123">
        <f t="shared" ref="F39:I39" si="9">F38/F37</f>
        <v>0.71363636363636362</v>
      </c>
      <c r="G39" s="123">
        <f t="shared" si="9"/>
        <v>0.83181818181818179</v>
      </c>
      <c r="H39" s="123">
        <f t="shared" si="9"/>
        <v>0.83</v>
      </c>
      <c r="I39" s="130">
        <f t="shared" si="9"/>
        <v>0.83</v>
      </c>
    </row>
    <row r="40" spans="2:9" ht="14.4" thickBot="1" x14ac:dyDescent="0.35">
      <c r="B40" s="227" t="s">
        <v>52</v>
      </c>
      <c r="C40" s="228"/>
      <c r="D40" s="228"/>
      <c r="E40" s="131">
        <f>L8</f>
        <v>7</v>
      </c>
      <c r="F40" s="131">
        <f t="shared" ref="F40:I40" si="10">M8</f>
        <v>7</v>
      </c>
      <c r="G40" s="131">
        <f t="shared" si="10"/>
        <v>6</v>
      </c>
      <c r="H40" s="131">
        <f t="shared" si="10"/>
        <v>6</v>
      </c>
      <c r="I40" s="132">
        <f t="shared" si="10"/>
        <v>6</v>
      </c>
    </row>
    <row r="41" spans="2:9" ht="14.4" thickBot="1" x14ac:dyDescent="0.35">
      <c r="E41" s="124"/>
      <c r="F41" s="124"/>
      <c r="G41" s="124"/>
      <c r="H41" s="124"/>
      <c r="I41" s="124"/>
    </row>
    <row r="42" spans="2:9" x14ac:dyDescent="0.3">
      <c r="B42" s="223" t="s">
        <v>64</v>
      </c>
      <c r="C42" s="224"/>
      <c r="D42" s="224"/>
      <c r="E42" s="127" t="s">
        <v>0</v>
      </c>
      <c r="F42" s="127" t="s">
        <v>1</v>
      </c>
      <c r="G42" s="127" t="s">
        <v>2</v>
      </c>
      <c r="H42" s="127" t="s">
        <v>3</v>
      </c>
      <c r="I42" s="128" t="s">
        <v>4</v>
      </c>
    </row>
    <row r="43" spans="2:9" x14ac:dyDescent="0.3">
      <c r="B43" s="225" t="s">
        <v>45</v>
      </c>
      <c r="C43" s="226"/>
      <c r="D43" s="226"/>
      <c r="E43" s="122">
        <f>'S7'!F35</f>
        <v>120</v>
      </c>
      <c r="F43" s="122">
        <f>'S7'!G35</f>
        <v>120</v>
      </c>
      <c r="G43" s="122">
        <f>'S7'!H35</f>
        <v>120</v>
      </c>
      <c r="H43" s="122">
        <f>'S7'!I35</f>
        <v>140</v>
      </c>
      <c r="I43" s="129">
        <f>'S7'!J35</f>
        <v>140</v>
      </c>
    </row>
    <row r="44" spans="2:9" x14ac:dyDescent="0.3">
      <c r="B44" s="225" t="s">
        <v>46</v>
      </c>
      <c r="C44" s="226"/>
      <c r="D44" s="226"/>
      <c r="E44" s="122">
        <f>IF(L8=5,'S7'!F35,IF('Allocation results BL2'!L8=6,'S7'!F34,IF('Allocation results BL2'!L8=7,'S7'!F33,IF('Allocation results BL2'!L8=8,'S7'!F32,0))))</f>
        <v>85</v>
      </c>
      <c r="F44" s="122">
        <f>IF(M8=5,'S7'!G35,IF('Allocation results BL2'!M8=6,'S7'!G34,IF('Allocation results BL2'!M8=7,'S7'!G33,IF('Allocation results BL2'!M8=8,'S7'!G32,0))))</f>
        <v>85</v>
      </c>
      <c r="G44" s="122">
        <f>IF(N8=5,'S7'!H35,IF('Allocation results BL2'!N8=6,'S7'!H34,IF('Allocation results BL2'!N8=7,'S7'!H33,IF('Allocation results BL2'!N8=8,'S7'!H32,0))))</f>
        <v>100</v>
      </c>
      <c r="H44" s="122">
        <f>IF(O8=5,'S7'!I35,IF('Allocation results BL2'!O8=6,'S7'!I34,IF('Allocation results BL2'!O8=7,'S7'!I33,IF('Allocation results BL2'!O8=8,'S7'!I32,0))))</f>
        <v>116</v>
      </c>
      <c r="I44" s="129">
        <f>IF(P8=5,'S7'!J35,IF('Allocation results BL2'!P8=6,'S7'!J34,IF('Allocation results BL2'!P8=7,'S7'!J33,IF('Allocation results BL2'!P8=8,'S7'!J32,0))))</f>
        <v>116</v>
      </c>
    </row>
    <row r="45" spans="2:9" x14ac:dyDescent="0.3">
      <c r="B45" s="229" t="s">
        <v>51</v>
      </c>
      <c r="C45" s="230"/>
      <c r="D45" s="231"/>
      <c r="E45" s="123">
        <f>E44/E43</f>
        <v>0.70833333333333337</v>
      </c>
      <c r="F45" s="123">
        <f t="shared" ref="F45:I45" si="11">F44/F43</f>
        <v>0.70833333333333337</v>
      </c>
      <c r="G45" s="123">
        <f t="shared" si="11"/>
        <v>0.83333333333333337</v>
      </c>
      <c r="H45" s="123">
        <f t="shared" si="11"/>
        <v>0.82857142857142863</v>
      </c>
      <c r="I45" s="130">
        <f t="shared" si="11"/>
        <v>0.82857142857142863</v>
      </c>
    </row>
    <row r="46" spans="2:9" ht="14.4" thickBot="1" x14ac:dyDescent="0.35">
      <c r="B46" s="227" t="s">
        <v>52</v>
      </c>
      <c r="C46" s="228"/>
      <c r="D46" s="228"/>
      <c r="E46" s="131">
        <f>L8</f>
        <v>7</v>
      </c>
      <c r="F46" s="131">
        <f t="shared" ref="F46:I46" si="12">M8</f>
        <v>7</v>
      </c>
      <c r="G46" s="131">
        <f t="shared" si="12"/>
        <v>6</v>
      </c>
      <c r="H46" s="131">
        <f t="shared" si="12"/>
        <v>6</v>
      </c>
      <c r="I46" s="132">
        <f t="shared" si="12"/>
        <v>6</v>
      </c>
    </row>
    <row r="47" spans="2:9" ht="14.4" thickBot="1" x14ac:dyDescent="0.35"/>
    <row r="48" spans="2:9" x14ac:dyDescent="0.3">
      <c r="B48" s="223" t="s">
        <v>65</v>
      </c>
      <c r="C48" s="224"/>
      <c r="D48" s="224"/>
      <c r="E48" s="127" t="s">
        <v>0</v>
      </c>
      <c r="F48" s="127" t="s">
        <v>1</v>
      </c>
      <c r="G48" s="127" t="s">
        <v>2</v>
      </c>
      <c r="H48" s="127" t="s">
        <v>3</v>
      </c>
      <c r="I48" s="128" t="s">
        <v>4</v>
      </c>
    </row>
    <row r="49" spans="2:9" x14ac:dyDescent="0.3">
      <c r="B49" s="225" t="s">
        <v>45</v>
      </c>
      <c r="C49" s="226"/>
      <c r="D49" s="226"/>
      <c r="E49" s="122">
        <f>'S8'!F35</f>
        <v>120</v>
      </c>
      <c r="F49" s="122">
        <f>'S8'!G35</f>
        <v>120</v>
      </c>
      <c r="G49" s="122">
        <f>'S8'!H35</f>
        <v>120</v>
      </c>
      <c r="H49" s="122">
        <f>'S8'!I35</f>
        <v>140</v>
      </c>
      <c r="I49" s="129">
        <f>'S8'!J35</f>
        <v>140</v>
      </c>
    </row>
    <row r="50" spans="2:9" x14ac:dyDescent="0.3">
      <c r="B50" s="225" t="s">
        <v>46</v>
      </c>
      <c r="C50" s="226"/>
      <c r="D50" s="226"/>
      <c r="E50" s="122">
        <f>IF(L8=5,'S8'!F35,IF('Allocation results BL2'!L8=6,'S8'!F34,IF('Allocation results BL2'!L8=7,'S8'!F33,IF('Allocation results BL2'!L8=8,'S8'!F32,0))))</f>
        <v>85</v>
      </c>
      <c r="F50" s="122">
        <f>IF(M8=5,'S8'!G35,IF('Allocation results BL2'!M8=6,'S8'!G34,IF('Allocation results BL2'!M8=7,'S8'!G33,IF('Allocation results BL2'!M8=8,'S8'!G32,0))))</f>
        <v>85</v>
      </c>
      <c r="G50" s="122">
        <f>IF(N8=5,'S8'!H35,IF('Allocation results BL2'!N8=6,'S8'!H34,IF('Allocation results BL2'!N8=7,'S8'!H33,IF('Allocation results BL2'!N8=8,'S8'!H32,0))))</f>
        <v>100</v>
      </c>
      <c r="H50" s="122">
        <f>IF(O8=5,'S8'!I35,IF('Allocation results BL2'!O8=6,'S8'!I34,IF('Allocation results BL2'!O8=7,'S8'!I33,IF('Allocation results BL2'!O8=8,'S8'!I32,0))))</f>
        <v>116</v>
      </c>
      <c r="I50" s="129">
        <f>IF(P8=5,'S8'!J35,IF('Allocation results BL2'!P8=6,'S8'!J34,IF('Allocation results BL2'!P8=7,'S8'!J33,IF('Allocation results BL2'!P8=8,'S8'!J32,0))))</f>
        <v>116</v>
      </c>
    </row>
    <row r="51" spans="2:9" x14ac:dyDescent="0.3">
      <c r="B51" s="229" t="s">
        <v>51</v>
      </c>
      <c r="C51" s="230"/>
      <c r="D51" s="231"/>
      <c r="E51" s="123">
        <f>E50/E49</f>
        <v>0.70833333333333337</v>
      </c>
      <c r="F51" s="123">
        <f t="shared" ref="F51:I51" si="13">F50/F49</f>
        <v>0.70833333333333337</v>
      </c>
      <c r="G51" s="123">
        <f t="shared" si="13"/>
        <v>0.83333333333333337</v>
      </c>
      <c r="H51" s="123">
        <f t="shared" si="13"/>
        <v>0.82857142857142863</v>
      </c>
      <c r="I51" s="130">
        <f t="shared" si="13"/>
        <v>0.82857142857142863</v>
      </c>
    </row>
    <row r="52" spans="2:9" ht="14.4" thickBot="1" x14ac:dyDescent="0.35">
      <c r="B52" s="227" t="s">
        <v>52</v>
      </c>
      <c r="C52" s="228"/>
      <c r="D52" s="228"/>
      <c r="E52" s="131">
        <f>L8</f>
        <v>7</v>
      </c>
      <c r="F52" s="131">
        <f t="shared" ref="F52:I52" si="14">M8</f>
        <v>7</v>
      </c>
      <c r="G52" s="131">
        <f t="shared" si="14"/>
        <v>6</v>
      </c>
      <c r="H52" s="131">
        <f t="shared" si="14"/>
        <v>6</v>
      </c>
      <c r="I52" s="132">
        <f t="shared" si="14"/>
        <v>6</v>
      </c>
    </row>
  </sheetData>
  <mergeCells count="40">
    <mergeCell ref="B48:D48"/>
    <mergeCell ref="B49:D49"/>
    <mergeCell ref="B50:D50"/>
    <mergeCell ref="B51:D51"/>
    <mergeCell ref="B52:D52"/>
    <mergeCell ref="B36:D36"/>
    <mergeCell ref="B37:D37"/>
    <mergeCell ref="B38:D38"/>
    <mergeCell ref="B39:D39"/>
    <mergeCell ref="B40:D40"/>
    <mergeCell ref="B24:D24"/>
    <mergeCell ref="B25:D25"/>
    <mergeCell ref="B26:D26"/>
    <mergeCell ref="B27:D27"/>
    <mergeCell ref="B28:D28"/>
    <mergeCell ref="B42:D42"/>
    <mergeCell ref="B43:D43"/>
    <mergeCell ref="B44:D44"/>
    <mergeCell ref="B46:D46"/>
    <mergeCell ref="B9:D9"/>
    <mergeCell ref="B21:D21"/>
    <mergeCell ref="B33:D33"/>
    <mergeCell ref="B45:D45"/>
    <mergeCell ref="B20:D20"/>
    <mergeCell ref="B22:D22"/>
    <mergeCell ref="B30:D30"/>
    <mergeCell ref="B31:D31"/>
    <mergeCell ref="B32:D32"/>
    <mergeCell ref="B34:D34"/>
    <mergeCell ref="B19:D19"/>
    <mergeCell ref="B12:D12"/>
    <mergeCell ref="B6:D6"/>
    <mergeCell ref="B7:D7"/>
    <mergeCell ref="B8:D8"/>
    <mergeCell ref="B10:D10"/>
    <mergeCell ref="B18:D18"/>
    <mergeCell ref="B13:D13"/>
    <mergeCell ref="B14:D14"/>
    <mergeCell ref="B15:D15"/>
    <mergeCell ref="B16:D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52"/>
  <sheetViews>
    <sheetView workbookViewId="0">
      <selection activeCell="U40" sqref="U40"/>
    </sheetView>
  </sheetViews>
  <sheetFormatPr defaultColWidth="9.109375" defaultRowHeight="13.8" x14ac:dyDescent="0.3"/>
  <cols>
    <col min="1" max="3" width="9.109375" style="121"/>
    <col min="4" max="4" width="10" style="121" customWidth="1"/>
    <col min="5" max="9" width="18.5546875" style="121" customWidth="1"/>
    <col min="10" max="11" width="9.109375" style="121"/>
    <col min="12" max="16" width="0" style="121" hidden="1" customWidth="1"/>
    <col min="17" max="24" width="9.109375" style="121"/>
    <col min="25" max="25" width="0" style="121" hidden="1" customWidth="1"/>
    <col min="26" max="16384" width="9.109375" style="121"/>
  </cols>
  <sheetData>
    <row r="3" spans="2:25" ht="15.6" x14ac:dyDescent="0.3">
      <c r="B3" s="133" t="s">
        <v>50</v>
      </c>
    </row>
    <row r="4" spans="2:25" x14ac:dyDescent="0.3">
      <c r="Y4" s="121" t="s">
        <v>44</v>
      </c>
    </row>
    <row r="5" spans="2:25" ht="14.4" thickBot="1" x14ac:dyDescent="0.35">
      <c r="Y5" s="121" t="s">
        <v>14</v>
      </c>
    </row>
    <row r="6" spans="2:25" x14ac:dyDescent="0.3">
      <c r="B6" s="223" t="s">
        <v>34</v>
      </c>
      <c r="C6" s="224"/>
      <c r="D6" s="224"/>
      <c r="E6" s="127" t="s">
        <v>0</v>
      </c>
      <c r="F6" s="127" t="s">
        <v>1</v>
      </c>
      <c r="G6" s="127" t="s">
        <v>2</v>
      </c>
      <c r="H6" s="127" t="s">
        <v>3</v>
      </c>
      <c r="I6" s="128" t="s">
        <v>4</v>
      </c>
      <c r="Y6" s="121" t="s">
        <v>15</v>
      </c>
    </row>
    <row r="7" spans="2:25" x14ac:dyDescent="0.3">
      <c r="B7" s="225" t="s">
        <v>45</v>
      </c>
      <c r="C7" s="226"/>
      <c r="D7" s="226"/>
      <c r="E7" s="122">
        <f>'S1'!F46</f>
        <v>50</v>
      </c>
      <c r="F7" s="122">
        <f>'S1'!G46</f>
        <v>50</v>
      </c>
      <c r="G7" s="122">
        <f>'S1'!H46</f>
        <v>160</v>
      </c>
      <c r="H7" s="122">
        <f>'S1'!I46</f>
        <v>160</v>
      </c>
      <c r="I7" s="129">
        <f>'S1'!J46</f>
        <v>160</v>
      </c>
      <c r="L7" s="121">
        <f>'Bidding Results'!N34</f>
        <v>795.14285714285711</v>
      </c>
      <c r="M7" s="121">
        <f>'Bidding Results'!O34</f>
        <v>766.14285714285711</v>
      </c>
      <c r="N7" s="121">
        <f>'Bidding Results'!P34</f>
        <v>1190</v>
      </c>
      <c r="O7" s="121">
        <f>'Bidding Results'!Q34</f>
        <v>1190</v>
      </c>
      <c r="P7" s="121">
        <f>'Bidding Results'!R34</f>
        <v>1190</v>
      </c>
      <c r="Y7" s="121" t="s">
        <v>16</v>
      </c>
    </row>
    <row r="8" spans="2:25" x14ac:dyDescent="0.3">
      <c r="B8" s="225" t="s">
        <v>46</v>
      </c>
      <c r="C8" s="226"/>
      <c r="D8" s="226"/>
      <c r="E8" s="122">
        <f>IF(L8=5,'S1'!F46,IF('Allocation results BL3'!L8=6,'S1'!F45,IF('Allocation results BL3'!L8=7,'S1'!F44,IF('Allocation results BL3'!L8=8,'S1'!F43,0))))</f>
        <v>35</v>
      </c>
      <c r="F8" s="122">
        <f>IF(M8=5,'S1'!G46,IF('Allocation results BL3'!M8=6,'S1'!G45,IF('Allocation results BL3'!M8=7,'S1'!G44,IF('Allocation results BL3'!M8=8,'S1'!G43,0))))</f>
        <v>35</v>
      </c>
      <c r="G8" s="122">
        <f>IF(N8=5,'S1'!H46,IF('Allocation results BL3'!N8=6,'S1'!H45,IF('Allocation results BL3'!N8=7,'S1'!H44,IF('Allocation results BL3'!N8=8,'S1'!H43,0))))</f>
        <v>160</v>
      </c>
      <c r="H8" s="122">
        <f>IF(O8=5,'S1'!I46,IF('Allocation results BL3'!O8=6,'S1'!I45,IF('Allocation results BL3'!O8=7,'S1'!I44,IF('Allocation results BL3'!O8=8,'S1'!I43,0))))</f>
        <v>160</v>
      </c>
      <c r="I8" s="129">
        <f>IF(P8=5,'S1'!J46,IF('Allocation results BL3'!P8=6,'S1'!J45,IF('Allocation results BL3'!P8=7,'S1'!J44,IF('Allocation results BL3'!P8=8,'S1'!J43,0))))</f>
        <v>160</v>
      </c>
      <c r="L8" s="121">
        <f>'Bidding Results'!N35</f>
        <v>7</v>
      </c>
      <c r="M8" s="121">
        <f>'Bidding Results'!O35</f>
        <v>7</v>
      </c>
      <c r="N8" s="121">
        <f>'Bidding Results'!P35</f>
        <v>5</v>
      </c>
      <c r="O8" s="121">
        <f>'Bidding Results'!Q35</f>
        <v>5</v>
      </c>
      <c r="P8" s="121">
        <f>'Bidding Results'!R35</f>
        <v>5</v>
      </c>
    </row>
    <row r="9" spans="2:25" x14ac:dyDescent="0.3">
      <c r="B9" s="229" t="s">
        <v>51</v>
      </c>
      <c r="C9" s="230"/>
      <c r="D9" s="231"/>
      <c r="E9" s="123">
        <f>E8/E7</f>
        <v>0.7</v>
      </c>
      <c r="F9" s="123">
        <f t="shared" ref="F9:I9" si="0">F8/F7</f>
        <v>0.7</v>
      </c>
      <c r="G9" s="123">
        <f t="shared" si="0"/>
        <v>1</v>
      </c>
      <c r="H9" s="123">
        <f t="shared" si="0"/>
        <v>1</v>
      </c>
      <c r="I9" s="130">
        <f t="shared" si="0"/>
        <v>1</v>
      </c>
    </row>
    <row r="10" spans="2:25" ht="14.4" thickBot="1" x14ac:dyDescent="0.35">
      <c r="B10" s="227" t="s">
        <v>52</v>
      </c>
      <c r="C10" s="228"/>
      <c r="D10" s="228"/>
      <c r="E10" s="131">
        <f>L8</f>
        <v>7</v>
      </c>
      <c r="F10" s="131">
        <f t="shared" ref="F10:I10" si="1">M8</f>
        <v>7</v>
      </c>
      <c r="G10" s="131">
        <f t="shared" si="1"/>
        <v>5</v>
      </c>
      <c r="H10" s="131">
        <f t="shared" si="1"/>
        <v>5</v>
      </c>
      <c r="I10" s="132">
        <f t="shared" si="1"/>
        <v>5</v>
      </c>
    </row>
    <row r="11" spans="2:25" ht="14.4" thickBot="1" x14ac:dyDescent="0.35">
      <c r="E11" s="124"/>
      <c r="F11" s="124"/>
      <c r="G11" s="124"/>
      <c r="H11" s="124"/>
      <c r="I11" s="124"/>
    </row>
    <row r="12" spans="2:25" x14ac:dyDescent="0.3">
      <c r="B12" s="223" t="s">
        <v>36</v>
      </c>
      <c r="C12" s="224"/>
      <c r="D12" s="224"/>
      <c r="E12" s="127" t="s">
        <v>0</v>
      </c>
      <c r="F12" s="127" t="s">
        <v>1</v>
      </c>
      <c r="G12" s="127" t="s">
        <v>2</v>
      </c>
      <c r="H12" s="127" t="s">
        <v>3</v>
      </c>
      <c r="I12" s="128" t="s">
        <v>4</v>
      </c>
    </row>
    <row r="13" spans="2:25" x14ac:dyDescent="0.3">
      <c r="B13" s="225" t="s">
        <v>45</v>
      </c>
      <c r="C13" s="226"/>
      <c r="D13" s="226"/>
      <c r="E13" s="122">
        <f>'S2'!F46</f>
        <v>50</v>
      </c>
      <c r="F13" s="122">
        <f>'S2'!G46</f>
        <v>50</v>
      </c>
      <c r="G13" s="122">
        <f>'S2'!H46</f>
        <v>160</v>
      </c>
      <c r="H13" s="122">
        <f>'S2'!I46</f>
        <v>160</v>
      </c>
      <c r="I13" s="129">
        <f>'S2'!J46</f>
        <v>160</v>
      </c>
    </row>
    <row r="14" spans="2:25" x14ac:dyDescent="0.3">
      <c r="B14" s="225" t="s">
        <v>46</v>
      </c>
      <c r="C14" s="226"/>
      <c r="D14" s="226"/>
      <c r="E14" s="122">
        <f>IF(L8=5,'S2'!F46,IF('Allocation results BL3'!L8=6,'S2'!F45,IF('Allocation results BL3'!L8=7,'S2'!F44,IF('Allocation results BL3'!L8=8,'S2'!F43,0))))</f>
        <v>35</v>
      </c>
      <c r="F14" s="122">
        <f>IF(M8=5,'S2'!G46,IF('Allocation results BL3'!M8=6,'S2'!G45,IF('Allocation results BL3'!M8=7,'S2'!G44,IF('Allocation results BL3'!M8=8,'S2'!G43,0))))</f>
        <v>35</v>
      </c>
      <c r="G14" s="122">
        <f>IF(N8=5,'S2'!H46,IF('Allocation results BL3'!N8=6,'S2'!H45,IF('Allocation results BL3'!N8=7,'S2'!H44,IF('Allocation results BL3'!N8=8,'S2'!H43,0))))</f>
        <v>160</v>
      </c>
      <c r="H14" s="122">
        <f>IF(O8=5,'S2'!I46,IF('Allocation results BL3'!O8=6,'S2'!I45,IF('Allocation results BL3'!O8=7,'S2'!I44,IF('Allocation results BL3'!O8=8,'S2'!I43,0))))</f>
        <v>160</v>
      </c>
      <c r="I14" s="129">
        <f>IF(P8=5,'S2'!J46,IF('Allocation results BL3'!P8=6,'S2'!J45,IF('Allocation results BL3'!P8=7,'S2'!J44,IF('Allocation results BL3'!P8=8,'S2'!J43,0))))</f>
        <v>160</v>
      </c>
    </row>
    <row r="15" spans="2:25" x14ac:dyDescent="0.3">
      <c r="B15" s="229" t="s">
        <v>51</v>
      </c>
      <c r="C15" s="230"/>
      <c r="D15" s="231"/>
      <c r="E15" s="123">
        <f>E14/E13</f>
        <v>0.7</v>
      </c>
      <c r="F15" s="123">
        <f t="shared" ref="F15:I15" si="2">F14/F13</f>
        <v>0.7</v>
      </c>
      <c r="G15" s="123">
        <f t="shared" si="2"/>
        <v>1</v>
      </c>
      <c r="H15" s="123">
        <f t="shared" si="2"/>
        <v>1</v>
      </c>
      <c r="I15" s="130">
        <f t="shared" si="2"/>
        <v>1</v>
      </c>
    </row>
    <row r="16" spans="2:25" ht="14.4" thickBot="1" x14ac:dyDescent="0.35">
      <c r="B16" s="227" t="s">
        <v>52</v>
      </c>
      <c r="C16" s="228"/>
      <c r="D16" s="228"/>
      <c r="E16" s="131">
        <f>L8</f>
        <v>7</v>
      </c>
      <c r="F16" s="131">
        <f t="shared" ref="F16:I16" si="3">M8</f>
        <v>7</v>
      </c>
      <c r="G16" s="131">
        <f t="shared" si="3"/>
        <v>5</v>
      </c>
      <c r="H16" s="131">
        <f t="shared" si="3"/>
        <v>5</v>
      </c>
      <c r="I16" s="132">
        <f t="shared" si="3"/>
        <v>5</v>
      </c>
    </row>
    <row r="17" spans="2:9" ht="14.4" thickBot="1" x14ac:dyDescent="0.35">
      <c r="E17" s="124"/>
      <c r="F17" s="124"/>
      <c r="G17" s="124"/>
      <c r="H17" s="124"/>
      <c r="I17" s="124"/>
    </row>
    <row r="18" spans="2:9" x14ac:dyDescent="0.3">
      <c r="B18" s="223" t="s">
        <v>37</v>
      </c>
      <c r="C18" s="224"/>
      <c r="D18" s="224"/>
      <c r="E18" s="127" t="s">
        <v>0</v>
      </c>
      <c r="F18" s="127" t="s">
        <v>1</v>
      </c>
      <c r="G18" s="127" t="s">
        <v>2</v>
      </c>
      <c r="H18" s="127" t="s">
        <v>3</v>
      </c>
      <c r="I18" s="128" t="s">
        <v>4</v>
      </c>
    </row>
    <row r="19" spans="2:9" x14ac:dyDescent="0.3">
      <c r="B19" s="225" t="s">
        <v>45</v>
      </c>
      <c r="C19" s="226"/>
      <c r="D19" s="226"/>
      <c r="E19" s="122">
        <f>'S3'!F46</f>
        <v>150</v>
      </c>
      <c r="F19" s="122">
        <f>'S3'!G46</f>
        <v>150</v>
      </c>
      <c r="G19" s="122">
        <f>'S3'!H46</f>
        <v>150</v>
      </c>
      <c r="H19" s="122">
        <f>'S3'!I46</f>
        <v>150</v>
      </c>
      <c r="I19" s="129">
        <f>'S3'!J46</f>
        <v>150</v>
      </c>
    </row>
    <row r="20" spans="2:9" x14ac:dyDescent="0.3">
      <c r="B20" s="225" t="s">
        <v>46</v>
      </c>
      <c r="C20" s="226"/>
      <c r="D20" s="226"/>
      <c r="E20" s="122">
        <f>IF(L8=5,'S3'!F46,IF('Allocation results BL3'!L8=6,'S3'!F45,IF('Allocation results BL3'!L8=7,'S3'!F44,IF('Allocation results BL3'!L8=8,'S3'!F43,0))))</f>
        <v>107.14285714285714</v>
      </c>
      <c r="F20" s="122">
        <f>IF(M8=5,'S3'!G46,IF('Allocation results BL3'!M8=6,'S3'!G45,IF('Allocation results BL3'!M8=7,'S3'!G44,IF('Allocation results BL3'!M8=8,'S3'!G43,0))))</f>
        <v>107.14285714285714</v>
      </c>
      <c r="G20" s="122">
        <f>IF(N8=5,'S3'!H46,IF('Allocation results BL3'!N8=6,'S3'!H45,IF('Allocation results BL3'!N8=7,'S3'!H44,IF('Allocation results BL3'!N8=8,'S3'!H43,0))))</f>
        <v>150</v>
      </c>
      <c r="H20" s="122">
        <f>IF(O8=5,'S3'!I46,IF('Allocation results BL3'!O8=6,'S3'!I45,IF('Allocation results BL3'!O8=7,'S3'!I44,IF('Allocation results BL3'!O8=8,'S3'!I43,0))))</f>
        <v>150</v>
      </c>
      <c r="I20" s="129">
        <f>IF(P8=5,'S3'!J46,IF('Allocation results BL3'!P8=6,'S3'!J45,IF('Allocation results BL3'!P8=7,'S3'!J44,IF('Allocation results BL3'!P8=8,'S3'!J43,0))))</f>
        <v>150</v>
      </c>
    </row>
    <row r="21" spans="2:9" x14ac:dyDescent="0.3">
      <c r="B21" s="229" t="s">
        <v>51</v>
      </c>
      <c r="C21" s="230"/>
      <c r="D21" s="231"/>
      <c r="E21" s="123">
        <f>E20/E19</f>
        <v>0.7142857142857143</v>
      </c>
      <c r="F21" s="123">
        <f t="shared" ref="F21:I21" si="4">F20/F19</f>
        <v>0.7142857142857143</v>
      </c>
      <c r="G21" s="123">
        <f t="shared" si="4"/>
        <v>1</v>
      </c>
      <c r="H21" s="123">
        <f t="shared" si="4"/>
        <v>1</v>
      </c>
      <c r="I21" s="130">
        <f t="shared" si="4"/>
        <v>1</v>
      </c>
    </row>
    <row r="22" spans="2:9" ht="14.4" thickBot="1" x14ac:dyDescent="0.35">
      <c r="B22" s="227" t="s">
        <v>52</v>
      </c>
      <c r="C22" s="228"/>
      <c r="D22" s="228"/>
      <c r="E22" s="131">
        <f>L8</f>
        <v>7</v>
      </c>
      <c r="F22" s="131">
        <f>M8</f>
        <v>7</v>
      </c>
      <c r="G22" s="131">
        <f>N8</f>
        <v>5</v>
      </c>
      <c r="H22" s="131">
        <f>O8</f>
        <v>5</v>
      </c>
      <c r="I22" s="132">
        <f>P8</f>
        <v>5</v>
      </c>
    </row>
    <row r="23" spans="2:9" ht="14.4" thickBot="1" x14ac:dyDescent="0.35">
      <c r="E23" s="124"/>
      <c r="F23" s="124"/>
      <c r="G23" s="124"/>
      <c r="H23" s="124"/>
      <c r="I23" s="124"/>
    </row>
    <row r="24" spans="2:9" x14ac:dyDescent="0.3">
      <c r="B24" s="223" t="s">
        <v>38</v>
      </c>
      <c r="C24" s="224"/>
      <c r="D24" s="224"/>
      <c r="E24" s="127" t="s">
        <v>0</v>
      </c>
      <c r="F24" s="127" t="s">
        <v>1</v>
      </c>
      <c r="G24" s="127" t="s">
        <v>2</v>
      </c>
      <c r="H24" s="127" t="s">
        <v>3</v>
      </c>
      <c r="I24" s="128" t="s">
        <v>4</v>
      </c>
    </row>
    <row r="25" spans="2:9" x14ac:dyDescent="0.3">
      <c r="B25" s="225" t="s">
        <v>45</v>
      </c>
      <c r="C25" s="226"/>
      <c r="D25" s="226"/>
      <c r="E25" s="122">
        <f>'S4'!F46</f>
        <v>150</v>
      </c>
      <c r="F25" s="122">
        <f>'S4'!G46</f>
        <v>150</v>
      </c>
      <c r="G25" s="122">
        <f>'S4'!H46</f>
        <v>80</v>
      </c>
      <c r="H25" s="122">
        <f>'S4'!I46</f>
        <v>80</v>
      </c>
      <c r="I25" s="129">
        <f>'S4'!J46</f>
        <v>80</v>
      </c>
    </row>
    <row r="26" spans="2:9" x14ac:dyDescent="0.3">
      <c r="B26" s="225" t="s">
        <v>46</v>
      </c>
      <c r="C26" s="226"/>
      <c r="D26" s="226"/>
      <c r="E26" s="122">
        <f>IF(L8=5,'S4'!F46,IF('Allocation results BL3'!L8=6,'S4'!F45,IF('Allocation results BL3'!L8=7,'S4'!F44,IF('Allocation results BL3'!L8=8,'S4'!F43,0))))</f>
        <v>107</v>
      </c>
      <c r="F26" s="122">
        <f>IF(M8=5,'S4'!G46,IF('Allocation results BL3'!M8=6,'S4'!G45,IF('Allocation results BL3'!M8=7,'S4'!G44,IF('Allocation results BL3'!M8=8,'S4'!G43,0))))</f>
        <v>107</v>
      </c>
      <c r="G26" s="122">
        <f>IF(N8=5,'S4'!H46,IF('Allocation results BL3'!N8=6,'S4'!H45,IF('Allocation results BL3'!N8=7,'S4'!H44,IF('Allocation results BL3'!N8=8,'S4'!H43,0))))</f>
        <v>80</v>
      </c>
      <c r="H26" s="122">
        <f>IF(O8=5,'S4'!I46,IF('Allocation results BL3'!O8=6,'S4'!I45,IF('Allocation results BL3'!O8=7,'S4'!I44,IF('Allocation results BL3'!O8=8,'S4'!I43,0))))</f>
        <v>80</v>
      </c>
      <c r="I26" s="129">
        <f>IF(P8=5,'S4'!J46,IF('Allocation results BL3'!P8=6,'S4'!J45,IF('Allocation results BL3'!P8=7,'S4'!J44,IF('Allocation results BL3'!P8=8,'S4'!J43,0))))</f>
        <v>80</v>
      </c>
    </row>
    <row r="27" spans="2:9" x14ac:dyDescent="0.3">
      <c r="B27" s="229" t="s">
        <v>51</v>
      </c>
      <c r="C27" s="230"/>
      <c r="D27" s="231"/>
      <c r="E27" s="123">
        <f>E26/E25</f>
        <v>0.71333333333333337</v>
      </c>
      <c r="F27" s="123">
        <f t="shared" ref="F27:I27" si="5">F26/F25</f>
        <v>0.71333333333333337</v>
      </c>
      <c r="G27" s="123">
        <f t="shared" si="5"/>
        <v>1</v>
      </c>
      <c r="H27" s="123">
        <f t="shared" si="5"/>
        <v>1</v>
      </c>
      <c r="I27" s="130">
        <f t="shared" si="5"/>
        <v>1</v>
      </c>
    </row>
    <row r="28" spans="2:9" ht="14.4" thickBot="1" x14ac:dyDescent="0.35">
      <c r="B28" s="227" t="s">
        <v>52</v>
      </c>
      <c r="C28" s="228"/>
      <c r="D28" s="228"/>
      <c r="E28" s="131">
        <f>L8</f>
        <v>7</v>
      </c>
      <c r="F28" s="131">
        <f t="shared" ref="F28:I28" si="6">M8</f>
        <v>7</v>
      </c>
      <c r="G28" s="131">
        <f t="shared" si="6"/>
        <v>5</v>
      </c>
      <c r="H28" s="131">
        <f t="shared" si="6"/>
        <v>5</v>
      </c>
      <c r="I28" s="132">
        <f t="shared" si="6"/>
        <v>5</v>
      </c>
    </row>
    <row r="29" spans="2:9" ht="14.4" thickBot="1" x14ac:dyDescent="0.35">
      <c r="E29" s="124"/>
      <c r="F29" s="124"/>
      <c r="G29" s="124"/>
      <c r="H29" s="124"/>
      <c r="I29" s="124"/>
    </row>
    <row r="30" spans="2:9" x14ac:dyDescent="0.3">
      <c r="B30" s="223" t="s">
        <v>62</v>
      </c>
      <c r="C30" s="224"/>
      <c r="D30" s="224"/>
      <c r="E30" s="127" t="s">
        <v>0</v>
      </c>
      <c r="F30" s="127" t="s">
        <v>1</v>
      </c>
      <c r="G30" s="127" t="s">
        <v>2</v>
      </c>
      <c r="H30" s="127" t="s">
        <v>3</v>
      </c>
      <c r="I30" s="128" t="s">
        <v>4</v>
      </c>
    </row>
    <row r="31" spans="2:9" x14ac:dyDescent="0.3">
      <c r="B31" s="225" t="s">
        <v>45</v>
      </c>
      <c r="C31" s="226"/>
      <c r="D31" s="226"/>
      <c r="E31" s="122">
        <f>'S5'!F46</f>
        <v>240</v>
      </c>
      <c r="F31" s="122">
        <f>'S5'!G46</f>
        <v>220</v>
      </c>
      <c r="G31" s="122">
        <f>'S5'!H46</f>
        <v>180</v>
      </c>
      <c r="H31" s="122">
        <f>'S5'!I46</f>
        <v>160</v>
      </c>
      <c r="I31" s="129">
        <f>'S5'!J46</f>
        <v>160</v>
      </c>
    </row>
    <row r="32" spans="2:9" x14ac:dyDescent="0.3">
      <c r="B32" s="225" t="s">
        <v>46</v>
      </c>
      <c r="C32" s="226"/>
      <c r="D32" s="226"/>
      <c r="E32" s="122">
        <f>IF(L8=5,'S5'!F46,IF('Allocation results BL3'!L8=6,'S5'!F45,IF('Allocation results BL3'!L8=7,'S5'!F44,IF('Allocation results BL3'!L8=8,'S5'!F43,0))))</f>
        <v>170</v>
      </c>
      <c r="F32" s="122">
        <f>IF(M8=5,'S5'!G46,IF('Allocation results BL3'!M8=6,'S5'!G45,IF('Allocation results BL3'!M8=7,'S5'!G44,IF('Allocation results BL3'!M8=8,'S5'!G43,0))))</f>
        <v>155</v>
      </c>
      <c r="G32" s="122">
        <f>IF(N8=5,'S5'!H46,IF('Allocation results BL3'!N8=6,'S5'!H45,IF('Allocation results BL3'!N8=7,'S5'!H44,IF('Allocation results BL3'!N8=8,'S5'!H43,0))))</f>
        <v>180</v>
      </c>
      <c r="H32" s="122">
        <f>IF(O8=5,'S5'!I46,IF('Allocation results BL3'!O8=6,'S5'!I45,IF('Allocation results BL3'!O8=7,'S5'!I44,IF('Allocation results BL3'!O8=8,'S5'!I43,0))))</f>
        <v>160</v>
      </c>
      <c r="I32" s="129">
        <f>IF(P8=5,'S5'!J46,IF('Allocation results BL3'!P8=6,'S5'!J45,IF('Allocation results BL3'!P8=7,'S5'!J44,IF('Allocation results BL3'!P8=8,'S5'!J43,0))))</f>
        <v>160</v>
      </c>
    </row>
    <row r="33" spans="2:9" x14ac:dyDescent="0.3">
      <c r="B33" s="229" t="s">
        <v>51</v>
      </c>
      <c r="C33" s="230"/>
      <c r="D33" s="231"/>
      <c r="E33" s="123">
        <f>E32/E31</f>
        <v>0.70833333333333337</v>
      </c>
      <c r="F33" s="123">
        <f t="shared" ref="F33:I33" si="7">F32/F31</f>
        <v>0.70454545454545459</v>
      </c>
      <c r="G33" s="123">
        <f t="shared" si="7"/>
        <v>1</v>
      </c>
      <c r="H33" s="123">
        <f t="shared" si="7"/>
        <v>1</v>
      </c>
      <c r="I33" s="130">
        <f t="shared" si="7"/>
        <v>1</v>
      </c>
    </row>
    <row r="34" spans="2:9" ht="14.4" thickBot="1" x14ac:dyDescent="0.35">
      <c r="B34" s="227" t="s">
        <v>52</v>
      </c>
      <c r="C34" s="228"/>
      <c r="D34" s="228"/>
      <c r="E34" s="131">
        <f>L8</f>
        <v>7</v>
      </c>
      <c r="F34" s="131">
        <f>M8</f>
        <v>7</v>
      </c>
      <c r="G34" s="131">
        <f>N8</f>
        <v>5</v>
      </c>
      <c r="H34" s="131">
        <f>O8</f>
        <v>5</v>
      </c>
      <c r="I34" s="132">
        <f>P8</f>
        <v>5</v>
      </c>
    </row>
    <row r="35" spans="2:9" ht="14.4" thickBot="1" x14ac:dyDescent="0.35">
      <c r="E35" s="124"/>
      <c r="F35" s="124"/>
      <c r="G35" s="124"/>
      <c r="H35" s="124"/>
      <c r="I35" s="124"/>
    </row>
    <row r="36" spans="2:9" x14ac:dyDescent="0.3">
      <c r="B36" s="223" t="s">
        <v>63</v>
      </c>
      <c r="C36" s="224"/>
      <c r="D36" s="224"/>
      <c r="E36" s="127" t="s">
        <v>0</v>
      </c>
      <c r="F36" s="127" t="s">
        <v>1</v>
      </c>
      <c r="G36" s="127" t="s">
        <v>2</v>
      </c>
      <c r="H36" s="127" t="s">
        <v>3</v>
      </c>
      <c r="I36" s="128" t="s">
        <v>4</v>
      </c>
    </row>
    <row r="37" spans="2:9" x14ac:dyDescent="0.3">
      <c r="B37" s="225" t="s">
        <v>45</v>
      </c>
      <c r="C37" s="226"/>
      <c r="D37" s="226"/>
      <c r="E37" s="122">
        <f>'S6'!F46</f>
        <v>240</v>
      </c>
      <c r="F37" s="122">
        <f>'S6'!G46</f>
        <v>220</v>
      </c>
      <c r="G37" s="122">
        <f>'S6'!H46</f>
        <v>220</v>
      </c>
      <c r="H37" s="122">
        <f>'S6'!I46</f>
        <v>200</v>
      </c>
      <c r="I37" s="129">
        <f>'S6'!J46</f>
        <v>200</v>
      </c>
    </row>
    <row r="38" spans="2:9" x14ac:dyDescent="0.3">
      <c r="B38" s="225" t="s">
        <v>46</v>
      </c>
      <c r="C38" s="226"/>
      <c r="D38" s="226"/>
      <c r="E38" s="122">
        <f>IF(L8=5,'S6'!F46,IF('Allocation results BL3'!L8=6,'S6'!F45,IF('Allocation results BL3'!L8=7,'S6'!F44,IF('Allocation results BL3'!L8=8,'S6'!F43,0))))</f>
        <v>171</v>
      </c>
      <c r="F38" s="122">
        <f>IF(M8=5,'S6'!G46,IF('Allocation results BL3'!M8=6,'S6'!G45,IF('Allocation results BL3'!M8=7,'S6'!G44,IF('Allocation results BL3'!M8=8,'S6'!G43,0))))</f>
        <v>157</v>
      </c>
      <c r="G38" s="122">
        <f>IF(N8=5,'S6'!H46,IF('Allocation results BL3'!N8=6,'S6'!H45,IF('Allocation results BL3'!N8=7,'S6'!H44,IF('Allocation results BL3'!N8=8,'S6'!H43,0))))</f>
        <v>220</v>
      </c>
      <c r="H38" s="122">
        <f>IF(O8=5,'S6'!I46,IF('Allocation results BL3'!O8=6,'S6'!I45,IF('Allocation results BL3'!O8=7,'S6'!I44,IF('Allocation results BL3'!O8=8,'S6'!I43,0))))</f>
        <v>200</v>
      </c>
      <c r="I38" s="129">
        <f>IF(P8=5,'S6'!J46,IF('Allocation results BL3'!P8=6,'S6'!J45,IF('Allocation results BL3'!P8=7,'S6'!J44,IF('Allocation results BL3'!P8=8,'S6'!J43,0))))</f>
        <v>200</v>
      </c>
    </row>
    <row r="39" spans="2:9" x14ac:dyDescent="0.3">
      <c r="B39" s="229" t="s">
        <v>51</v>
      </c>
      <c r="C39" s="230"/>
      <c r="D39" s="231"/>
      <c r="E39" s="123">
        <f>E38/E37</f>
        <v>0.71250000000000002</v>
      </c>
      <c r="F39" s="123">
        <f t="shared" ref="F39:I39" si="8">F38/F37</f>
        <v>0.71363636363636362</v>
      </c>
      <c r="G39" s="123">
        <f t="shared" si="8"/>
        <v>1</v>
      </c>
      <c r="H39" s="123">
        <f t="shared" si="8"/>
        <v>1</v>
      </c>
      <c r="I39" s="130">
        <f t="shared" si="8"/>
        <v>1</v>
      </c>
    </row>
    <row r="40" spans="2:9" ht="14.4" thickBot="1" x14ac:dyDescent="0.35">
      <c r="B40" s="227" t="s">
        <v>52</v>
      </c>
      <c r="C40" s="228"/>
      <c r="D40" s="228"/>
      <c r="E40" s="131">
        <f>L8</f>
        <v>7</v>
      </c>
      <c r="F40" s="131">
        <f t="shared" ref="F40:I40" si="9">M8</f>
        <v>7</v>
      </c>
      <c r="G40" s="131">
        <f t="shared" si="9"/>
        <v>5</v>
      </c>
      <c r="H40" s="131">
        <f t="shared" si="9"/>
        <v>5</v>
      </c>
      <c r="I40" s="132">
        <f t="shared" si="9"/>
        <v>5</v>
      </c>
    </row>
    <row r="41" spans="2:9" ht="14.4" thickBot="1" x14ac:dyDescent="0.35">
      <c r="E41" s="124"/>
      <c r="F41" s="124"/>
      <c r="G41" s="124"/>
      <c r="H41" s="124"/>
      <c r="I41" s="124"/>
    </row>
    <row r="42" spans="2:9" x14ac:dyDescent="0.3">
      <c r="B42" s="223" t="s">
        <v>64</v>
      </c>
      <c r="C42" s="224"/>
      <c r="D42" s="224"/>
      <c r="E42" s="127" t="s">
        <v>0</v>
      </c>
      <c r="F42" s="127" t="s">
        <v>1</v>
      </c>
      <c r="G42" s="127" t="s">
        <v>2</v>
      </c>
      <c r="H42" s="127" t="s">
        <v>3</v>
      </c>
      <c r="I42" s="128" t="s">
        <v>4</v>
      </c>
    </row>
    <row r="43" spans="2:9" x14ac:dyDescent="0.3">
      <c r="B43" s="225" t="s">
        <v>45</v>
      </c>
      <c r="C43" s="226"/>
      <c r="D43" s="226"/>
      <c r="E43" s="122">
        <f>'S7'!F46</f>
        <v>120</v>
      </c>
      <c r="F43" s="122">
        <f>'S7'!G46</f>
        <v>120</v>
      </c>
      <c r="G43" s="122">
        <f>'S7'!H46</f>
        <v>120</v>
      </c>
      <c r="H43" s="122">
        <f>'S7'!I46</f>
        <v>140</v>
      </c>
      <c r="I43" s="129">
        <f>'S7'!J46</f>
        <v>140</v>
      </c>
    </row>
    <row r="44" spans="2:9" x14ac:dyDescent="0.3">
      <c r="B44" s="225" t="s">
        <v>46</v>
      </c>
      <c r="C44" s="226"/>
      <c r="D44" s="226"/>
      <c r="E44" s="122">
        <f>IF(L8=5,'S7'!F46,IF('Allocation results BL3'!L8=6,'S7'!F45,IF('Allocation results BL3'!L8=7,'S7'!F44,IF('Allocation results BL3'!L8=8,'S7'!F43,0))))</f>
        <v>85</v>
      </c>
      <c r="F44" s="122">
        <f>IF(M8=5,'S7'!G46,IF('Allocation results BL3'!M8=6,'S7'!G45,IF('Allocation results BL3'!M8=7,'S7'!G44,IF('Allocation results BL3'!M8=8,'S7'!G43,0))))</f>
        <v>85</v>
      </c>
      <c r="G44" s="122">
        <f>IF(N8=5,'S7'!H46,IF('Allocation results BL3'!N8=6,'S7'!H45,IF('Allocation results BL3'!N8=7,'S7'!H44,IF('Allocation results BL3'!N8=8,'S7'!H43,0))))</f>
        <v>120</v>
      </c>
      <c r="H44" s="122">
        <f>IF(O8=5,'S7'!I46,IF('Allocation results BL3'!O8=6,'S7'!I45,IF('Allocation results BL3'!O8=7,'S7'!I44,IF('Allocation results BL3'!O8=8,'S7'!I43,0))))</f>
        <v>140</v>
      </c>
      <c r="I44" s="129">
        <f>IF(P8=5,'S7'!J46,IF('Allocation results BL3'!P8=6,'S7'!J45,IF('Allocation results BL3'!P8=7,'S7'!J44,IF('Allocation results BL3'!P8=8,'S7'!J43,0))))</f>
        <v>140</v>
      </c>
    </row>
    <row r="45" spans="2:9" x14ac:dyDescent="0.3">
      <c r="B45" s="229" t="s">
        <v>51</v>
      </c>
      <c r="C45" s="230"/>
      <c r="D45" s="231"/>
      <c r="E45" s="123">
        <f>E44/E43</f>
        <v>0.70833333333333337</v>
      </c>
      <c r="F45" s="123">
        <f t="shared" ref="F45:I45" si="10">F44/F43</f>
        <v>0.70833333333333337</v>
      </c>
      <c r="G45" s="123">
        <f t="shared" si="10"/>
        <v>1</v>
      </c>
      <c r="H45" s="123">
        <f t="shared" si="10"/>
        <v>1</v>
      </c>
      <c r="I45" s="130">
        <f t="shared" si="10"/>
        <v>1</v>
      </c>
    </row>
    <row r="46" spans="2:9" ht="14.4" thickBot="1" x14ac:dyDescent="0.35">
      <c r="B46" s="227" t="s">
        <v>52</v>
      </c>
      <c r="C46" s="228"/>
      <c r="D46" s="228"/>
      <c r="E46" s="131">
        <f>L8</f>
        <v>7</v>
      </c>
      <c r="F46" s="131">
        <f t="shared" ref="F46:I46" si="11">M8</f>
        <v>7</v>
      </c>
      <c r="G46" s="131">
        <f t="shared" si="11"/>
        <v>5</v>
      </c>
      <c r="H46" s="131">
        <f t="shared" si="11"/>
        <v>5</v>
      </c>
      <c r="I46" s="132">
        <f t="shared" si="11"/>
        <v>5</v>
      </c>
    </row>
    <row r="47" spans="2:9" ht="14.4" thickBot="1" x14ac:dyDescent="0.35"/>
    <row r="48" spans="2:9" x14ac:dyDescent="0.3">
      <c r="B48" s="223" t="s">
        <v>65</v>
      </c>
      <c r="C48" s="224"/>
      <c r="D48" s="224"/>
      <c r="E48" s="127" t="s">
        <v>0</v>
      </c>
      <c r="F48" s="127" t="s">
        <v>1</v>
      </c>
      <c r="G48" s="127" t="s">
        <v>2</v>
      </c>
      <c r="H48" s="127" t="s">
        <v>3</v>
      </c>
      <c r="I48" s="128" t="s">
        <v>4</v>
      </c>
    </row>
    <row r="49" spans="2:9" x14ac:dyDescent="0.3">
      <c r="B49" s="225" t="s">
        <v>45</v>
      </c>
      <c r="C49" s="226"/>
      <c r="D49" s="226"/>
      <c r="E49" s="122">
        <f>'S8'!F46</f>
        <v>120</v>
      </c>
      <c r="F49" s="122">
        <f>'S8'!G46</f>
        <v>120</v>
      </c>
      <c r="G49" s="122">
        <f>'S8'!H46</f>
        <v>120</v>
      </c>
      <c r="H49" s="122">
        <f>'S8'!I46</f>
        <v>140</v>
      </c>
      <c r="I49" s="129">
        <f>'S8'!J46</f>
        <v>140</v>
      </c>
    </row>
    <row r="50" spans="2:9" x14ac:dyDescent="0.3">
      <c r="B50" s="225" t="s">
        <v>46</v>
      </c>
      <c r="C50" s="226"/>
      <c r="D50" s="226"/>
      <c r="E50" s="122">
        <f>IF(L8=5,'S8'!F46,IF('Allocation results BL3'!L8=6,'S8'!F45,IF('Allocation results BL3'!L8=7,'S8'!F44,IF('Allocation results BL3'!L8=8,'S8'!F43,0))))</f>
        <v>85</v>
      </c>
      <c r="F50" s="122">
        <f>IF(M8=5,'S8'!G46,IF('Allocation results BL3'!M8=6,'S8'!G45,IF('Allocation results BL3'!M8=7,'S8'!G44,IF('Allocation results BL3'!M8=8,'S8'!G43,0))))</f>
        <v>85</v>
      </c>
      <c r="G50" s="122">
        <f>IF(N8=5,'S8'!H46,IF('Allocation results BL3'!N8=6,'S8'!H45,IF('Allocation results BL3'!N8=7,'S8'!H44,IF('Allocation results BL3'!N8=8,'S8'!H43,0))))</f>
        <v>120</v>
      </c>
      <c r="H50" s="122">
        <f>IF(O8=5,'S8'!I46,IF('Allocation results BL3'!O8=6,'S8'!I45,IF('Allocation results BL3'!O8=7,'S8'!I44,IF('Allocation results BL3'!O8=8,'S8'!I43,0))))</f>
        <v>140</v>
      </c>
      <c r="I50" s="129">
        <f>IF(P8=5,'S8'!J46,IF('Allocation results BL3'!P8=6,'S8'!J45,IF('Allocation results BL3'!P8=7,'S8'!J44,IF('Allocation results BL3'!P8=8,'S8'!J43,0))))</f>
        <v>140</v>
      </c>
    </row>
    <row r="51" spans="2:9" x14ac:dyDescent="0.3">
      <c r="B51" s="229" t="s">
        <v>51</v>
      </c>
      <c r="C51" s="230"/>
      <c r="D51" s="231"/>
      <c r="E51" s="123">
        <f>E50/E49</f>
        <v>0.70833333333333337</v>
      </c>
      <c r="F51" s="123">
        <f t="shared" ref="F51:I51" si="12">F50/F49</f>
        <v>0.70833333333333337</v>
      </c>
      <c r="G51" s="123">
        <f t="shared" si="12"/>
        <v>1</v>
      </c>
      <c r="H51" s="123">
        <f t="shared" si="12"/>
        <v>1</v>
      </c>
      <c r="I51" s="130">
        <f t="shared" si="12"/>
        <v>1</v>
      </c>
    </row>
    <row r="52" spans="2:9" ht="14.4" thickBot="1" x14ac:dyDescent="0.35">
      <c r="B52" s="227" t="s">
        <v>52</v>
      </c>
      <c r="C52" s="228"/>
      <c r="D52" s="228"/>
      <c r="E52" s="131">
        <f>L8</f>
        <v>7</v>
      </c>
      <c r="F52" s="131">
        <f t="shared" ref="F52:I52" si="13">M8</f>
        <v>7</v>
      </c>
      <c r="G52" s="131">
        <f t="shared" si="13"/>
        <v>5</v>
      </c>
      <c r="H52" s="131">
        <f t="shared" si="13"/>
        <v>5</v>
      </c>
      <c r="I52" s="132">
        <f t="shared" si="13"/>
        <v>5</v>
      </c>
    </row>
  </sheetData>
  <mergeCells count="40">
    <mergeCell ref="B48:D48"/>
    <mergeCell ref="B49:D49"/>
    <mergeCell ref="B50:D50"/>
    <mergeCell ref="B51:D51"/>
    <mergeCell ref="B52:D52"/>
    <mergeCell ref="B36:D36"/>
    <mergeCell ref="B37:D37"/>
    <mergeCell ref="B38:D38"/>
    <mergeCell ref="B39:D39"/>
    <mergeCell ref="B40:D40"/>
    <mergeCell ref="B24:D24"/>
    <mergeCell ref="B25:D25"/>
    <mergeCell ref="B26:D26"/>
    <mergeCell ref="B27:D27"/>
    <mergeCell ref="B28:D28"/>
    <mergeCell ref="B42:D42"/>
    <mergeCell ref="B43:D43"/>
    <mergeCell ref="B44:D44"/>
    <mergeCell ref="B46:D46"/>
    <mergeCell ref="B9:D9"/>
    <mergeCell ref="B21:D21"/>
    <mergeCell ref="B33:D33"/>
    <mergeCell ref="B45:D45"/>
    <mergeCell ref="B20:D20"/>
    <mergeCell ref="B22:D22"/>
    <mergeCell ref="B30:D30"/>
    <mergeCell ref="B31:D31"/>
    <mergeCell ref="B32:D32"/>
    <mergeCell ref="B34:D34"/>
    <mergeCell ref="B19:D19"/>
    <mergeCell ref="B12:D12"/>
    <mergeCell ref="B6:D6"/>
    <mergeCell ref="B7:D7"/>
    <mergeCell ref="B8:D8"/>
    <mergeCell ref="B10:D10"/>
    <mergeCell ref="B18:D18"/>
    <mergeCell ref="B13:D13"/>
    <mergeCell ref="B14:D14"/>
    <mergeCell ref="B15:D15"/>
    <mergeCell ref="B16:D1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52"/>
  <sheetViews>
    <sheetView workbookViewId="0">
      <selection activeCell="R20" sqref="R20"/>
    </sheetView>
  </sheetViews>
  <sheetFormatPr defaultColWidth="9.109375" defaultRowHeight="13.8" x14ac:dyDescent="0.3"/>
  <cols>
    <col min="1" max="3" width="9.109375" style="121"/>
    <col min="4" max="4" width="10" style="121" customWidth="1"/>
    <col min="5" max="9" width="18.5546875" style="121" customWidth="1"/>
    <col min="10" max="11" width="9.109375" style="121"/>
    <col min="12" max="16" width="0" style="121" hidden="1" customWidth="1"/>
    <col min="17" max="24" width="9.109375" style="121"/>
    <col min="25" max="25" width="0" style="121" hidden="1" customWidth="1"/>
    <col min="26" max="16384" width="9.109375" style="121"/>
  </cols>
  <sheetData>
    <row r="3" spans="2:25" ht="15.6" x14ac:dyDescent="0.3">
      <c r="B3" s="133" t="s">
        <v>49</v>
      </c>
    </row>
    <row r="4" spans="2:25" x14ac:dyDescent="0.3">
      <c r="Y4" s="121" t="s">
        <v>44</v>
      </c>
    </row>
    <row r="5" spans="2:25" ht="14.4" thickBot="1" x14ac:dyDescent="0.35">
      <c r="Y5" s="121" t="s">
        <v>14</v>
      </c>
    </row>
    <row r="6" spans="2:25" x14ac:dyDescent="0.3">
      <c r="B6" s="223" t="s">
        <v>34</v>
      </c>
      <c r="C6" s="224"/>
      <c r="D6" s="224"/>
      <c r="E6" s="127" t="s">
        <v>0</v>
      </c>
      <c r="F6" s="127" t="s">
        <v>1</v>
      </c>
      <c r="G6" s="127" t="s">
        <v>2</v>
      </c>
      <c r="H6" s="127" t="s">
        <v>3</v>
      </c>
      <c r="I6" s="128" t="s">
        <v>4</v>
      </c>
      <c r="Y6" s="121" t="s">
        <v>15</v>
      </c>
    </row>
    <row r="7" spans="2:25" x14ac:dyDescent="0.3">
      <c r="B7" s="225" t="s">
        <v>45</v>
      </c>
      <c r="C7" s="226"/>
      <c r="D7" s="226"/>
      <c r="E7" s="122">
        <f>'S1'!F57</f>
        <v>50</v>
      </c>
      <c r="F7" s="122">
        <f>'S1'!G57</f>
        <v>50</v>
      </c>
      <c r="G7" s="122">
        <f>'S1'!H57</f>
        <v>200</v>
      </c>
      <c r="H7" s="122">
        <f>'S1'!I57</f>
        <v>200</v>
      </c>
      <c r="I7" s="129">
        <f>'S1'!J57</f>
        <v>200</v>
      </c>
      <c r="L7" s="121">
        <f>'Bidding Results'!N45</f>
        <v>795.14285714285711</v>
      </c>
      <c r="M7" s="121">
        <f>'Bidding Results'!O45</f>
        <v>766.14285714285711</v>
      </c>
      <c r="N7" s="121">
        <f>'Bidding Results'!P45</f>
        <v>1170</v>
      </c>
      <c r="O7" s="121">
        <f>'Bidding Results'!Q45</f>
        <v>1170</v>
      </c>
      <c r="P7" s="121">
        <f>'Bidding Results'!R45</f>
        <v>1170</v>
      </c>
      <c r="Y7" s="121" t="s">
        <v>16</v>
      </c>
    </row>
    <row r="8" spans="2:25" x14ac:dyDescent="0.3">
      <c r="B8" s="225" t="s">
        <v>46</v>
      </c>
      <c r="C8" s="226"/>
      <c r="D8" s="226"/>
      <c r="E8" s="122">
        <f>IF(L8=5,'S1'!F57,IF('Allocation results BL4'!L8=6,'S1'!F56,IF('Allocation results BL4'!L8=7,'S1'!F55,IF('Allocation results BL4'!L8=8,'S1'!F54,0))))</f>
        <v>35</v>
      </c>
      <c r="F8" s="122">
        <f>IF(M8=5,'S1'!G57,IF('Allocation results BL4'!M8=6,'S1'!G56,IF('Allocation results BL4'!M8=7,'S1'!G55,IF('Allocation results BL4'!M8=8,'S1'!G54,0))))</f>
        <v>35</v>
      </c>
      <c r="G8" s="122">
        <f>IF(N8=5,'S1'!H57,IF('Allocation results BL4'!N8=6,'S1'!H56,IF('Allocation results BL4'!N8=7,'S1'!H55,IF('Allocation results BL4'!N8=8,'S1'!H54,0))))</f>
        <v>200</v>
      </c>
      <c r="H8" s="122">
        <f>IF(O8=5,'S1'!I57,IF('Allocation results BL4'!O8=6,'S1'!I56,IF('Allocation results BL4'!O8=7,'S1'!I55,IF('Allocation results BL4'!O8=8,'S1'!I54,0))))</f>
        <v>200</v>
      </c>
      <c r="I8" s="129">
        <f>IF(P8=5,'S1'!J57,IF('Allocation results BL4'!P8=6,'S1'!J56,IF('Allocation results BL4'!P8=7,'S1'!J55,IF('Allocation results BL4'!P8=8,'S1'!J54,0))))</f>
        <v>200</v>
      </c>
      <c r="L8" s="121">
        <f>'Bidding Results'!N46</f>
        <v>7</v>
      </c>
      <c r="M8" s="121">
        <f>'Bidding Results'!O46</f>
        <v>7</v>
      </c>
      <c r="N8" s="121">
        <f>'Bidding Results'!P46</f>
        <v>5</v>
      </c>
      <c r="O8" s="121">
        <f>'Bidding Results'!Q46</f>
        <v>5</v>
      </c>
      <c r="P8" s="121">
        <f>'Bidding Results'!R46</f>
        <v>5</v>
      </c>
    </row>
    <row r="9" spans="2:25" x14ac:dyDescent="0.3">
      <c r="B9" s="229" t="s">
        <v>51</v>
      </c>
      <c r="C9" s="230"/>
      <c r="D9" s="231"/>
      <c r="E9" s="123">
        <f>E8/E7</f>
        <v>0.7</v>
      </c>
      <c r="F9" s="123">
        <f t="shared" ref="F9:I9" si="0">F8/F7</f>
        <v>0.7</v>
      </c>
      <c r="G9" s="123">
        <f t="shared" si="0"/>
        <v>1</v>
      </c>
      <c r="H9" s="123">
        <f t="shared" si="0"/>
        <v>1</v>
      </c>
      <c r="I9" s="130">
        <f t="shared" si="0"/>
        <v>1</v>
      </c>
    </row>
    <row r="10" spans="2:25" ht="14.4" thickBot="1" x14ac:dyDescent="0.35">
      <c r="B10" s="227" t="s">
        <v>52</v>
      </c>
      <c r="C10" s="228"/>
      <c r="D10" s="228"/>
      <c r="E10" s="131">
        <f>L8</f>
        <v>7</v>
      </c>
      <c r="F10" s="131">
        <f t="shared" ref="F10:I10" si="1">M8</f>
        <v>7</v>
      </c>
      <c r="G10" s="131">
        <f t="shared" si="1"/>
        <v>5</v>
      </c>
      <c r="H10" s="131">
        <f t="shared" si="1"/>
        <v>5</v>
      </c>
      <c r="I10" s="132">
        <f t="shared" si="1"/>
        <v>5</v>
      </c>
    </row>
    <row r="11" spans="2:25" ht="14.4" thickBot="1" x14ac:dyDescent="0.35">
      <c r="E11" s="124"/>
      <c r="F11" s="124"/>
      <c r="G11" s="124"/>
      <c r="H11" s="124"/>
      <c r="I11" s="124"/>
    </row>
    <row r="12" spans="2:25" x14ac:dyDescent="0.3">
      <c r="B12" s="223" t="s">
        <v>36</v>
      </c>
      <c r="C12" s="224"/>
      <c r="D12" s="224"/>
      <c r="E12" s="127" t="s">
        <v>0</v>
      </c>
      <c r="F12" s="127" t="s">
        <v>1</v>
      </c>
      <c r="G12" s="127" t="s">
        <v>2</v>
      </c>
      <c r="H12" s="127" t="s">
        <v>3</v>
      </c>
      <c r="I12" s="128" t="s">
        <v>4</v>
      </c>
    </row>
    <row r="13" spans="2:25" x14ac:dyDescent="0.3">
      <c r="B13" s="225" t="s">
        <v>45</v>
      </c>
      <c r="C13" s="226"/>
      <c r="D13" s="226"/>
      <c r="E13" s="122">
        <f>'S2'!F57</f>
        <v>50</v>
      </c>
      <c r="F13" s="122">
        <f>'S2'!G57</f>
        <v>50</v>
      </c>
      <c r="G13" s="122">
        <f>'S2'!H57</f>
        <v>200</v>
      </c>
      <c r="H13" s="122">
        <f>'S2'!I57</f>
        <v>200</v>
      </c>
      <c r="I13" s="129">
        <f>'S2'!J57</f>
        <v>200</v>
      </c>
    </row>
    <row r="14" spans="2:25" x14ac:dyDescent="0.3">
      <c r="B14" s="225" t="s">
        <v>46</v>
      </c>
      <c r="C14" s="226"/>
      <c r="D14" s="226"/>
      <c r="E14" s="122">
        <f>IF(L8=5,'S2'!F57,IF('Allocation results BL4'!L8=6,'S2'!F56,IF('Allocation results BL4'!L8=7,'S2'!F55,IF('Allocation results BL4'!L8=8,'S2'!F54,0))))</f>
        <v>35</v>
      </c>
      <c r="F14" s="122">
        <f>IF(M8=5,'S2'!G57,IF('Allocation results BL4'!M8=6,'S2'!G56,IF('Allocation results BL4'!M8=7,'S2'!G55,IF('Allocation results BL4'!M8=8,'S2'!G54,0))))</f>
        <v>35</v>
      </c>
      <c r="G14" s="122">
        <f>IF(N8=5,'S2'!H57,IF('Allocation results BL4'!N8=6,'S2'!H56,IF('Allocation results BL4'!N8=7,'S2'!H55,IF('Allocation results BL4'!N8=8,'S2'!H54,0))))</f>
        <v>200</v>
      </c>
      <c r="H14" s="122">
        <f>IF(O8=5,'S2'!I57,IF('Allocation results BL4'!O8=6,'S2'!I56,IF('Allocation results BL4'!O8=7,'S2'!I55,IF('Allocation results BL4'!O8=8,'S2'!I54,0))))</f>
        <v>200</v>
      </c>
      <c r="I14" s="129">
        <f>IF(P8=5,'S2'!J57,IF('Allocation results BL4'!P8=6,'S2'!J56,IF('Allocation results BL4'!P8=7,'S2'!J55,IF('Allocation results BL4'!P8=8,'S2'!J54,0))))</f>
        <v>200</v>
      </c>
    </row>
    <row r="15" spans="2:25" x14ac:dyDescent="0.3">
      <c r="B15" s="229" t="s">
        <v>51</v>
      </c>
      <c r="C15" s="230"/>
      <c r="D15" s="231"/>
      <c r="E15" s="123">
        <f>E14/E13</f>
        <v>0.7</v>
      </c>
      <c r="F15" s="123">
        <f t="shared" ref="F15:I15" si="2">F14/F13</f>
        <v>0.7</v>
      </c>
      <c r="G15" s="123">
        <f t="shared" si="2"/>
        <v>1</v>
      </c>
      <c r="H15" s="123">
        <f t="shared" si="2"/>
        <v>1</v>
      </c>
      <c r="I15" s="130">
        <f t="shared" si="2"/>
        <v>1</v>
      </c>
    </row>
    <row r="16" spans="2:25" ht="14.4" thickBot="1" x14ac:dyDescent="0.35">
      <c r="B16" s="227" t="s">
        <v>52</v>
      </c>
      <c r="C16" s="228"/>
      <c r="D16" s="228"/>
      <c r="E16" s="131">
        <f>L8</f>
        <v>7</v>
      </c>
      <c r="F16" s="131">
        <f t="shared" ref="F16:I16" si="3">M8</f>
        <v>7</v>
      </c>
      <c r="G16" s="131">
        <f t="shared" si="3"/>
        <v>5</v>
      </c>
      <c r="H16" s="131">
        <f t="shared" si="3"/>
        <v>5</v>
      </c>
      <c r="I16" s="132">
        <f t="shared" si="3"/>
        <v>5</v>
      </c>
    </row>
    <row r="17" spans="2:9" ht="14.4" thickBot="1" x14ac:dyDescent="0.35">
      <c r="E17" s="124"/>
      <c r="F17" s="124"/>
      <c r="G17" s="124"/>
      <c r="H17" s="124"/>
      <c r="I17" s="124"/>
    </row>
    <row r="18" spans="2:9" x14ac:dyDescent="0.3">
      <c r="B18" s="223" t="s">
        <v>37</v>
      </c>
      <c r="C18" s="224"/>
      <c r="D18" s="224"/>
      <c r="E18" s="127" t="s">
        <v>0</v>
      </c>
      <c r="F18" s="127" t="s">
        <v>1</v>
      </c>
      <c r="G18" s="127" t="s">
        <v>2</v>
      </c>
      <c r="H18" s="127" t="s">
        <v>3</v>
      </c>
      <c r="I18" s="128" t="s">
        <v>4</v>
      </c>
    </row>
    <row r="19" spans="2:9" x14ac:dyDescent="0.3">
      <c r="B19" s="225" t="s">
        <v>45</v>
      </c>
      <c r="C19" s="226"/>
      <c r="D19" s="226"/>
      <c r="E19" s="122">
        <f>'S3'!F57</f>
        <v>150</v>
      </c>
      <c r="F19" s="122">
        <f>'S3'!G57</f>
        <v>150</v>
      </c>
      <c r="G19" s="122">
        <f>'S3'!H57</f>
        <v>100</v>
      </c>
      <c r="H19" s="122">
        <f>'S3'!I57</f>
        <v>100</v>
      </c>
      <c r="I19" s="129">
        <f>'S3'!J57</f>
        <v>100</v>
      </c>
    </row>
    <row r="20" spans="2:9" x14ac:dyDescent="0.3">
      <c r="B20" s="225" t="s">
        <v>46</v>
      </c>
      <c r="C20" s="226"/>
      <c r="D20" s="226"/>
      <c r="E20" s="122">
        <f>IF(L8=5,'S3'!F57,IF('Allocation results BL4'!L8=6,'S3'!F56,IF('Allocation results BL4'!L8=7,'S3'!F55,IF('Allocation results BL4'!L8=8,'S3'!F54,0))))</f>
        <v>107.14285714285714</v>
      </c>
      <c r="F20" s="122">
        <f>IF(M8=5,'S3'!G57,IF('Allocation results BL4'!M8=6,'S3'!G56,IF('Allocation results BL4'!M8=7,'S3'!G55,IF('Allocation results BL4'!M8=8,'S3'!G54,0))))</f>
        <v>107.14285714285714</v>
      </c>
      <c r="G20" s="122">
        <f>IF(N8=5,'S3'!H57,IF('Allocation results BL4'!N8=6,'S3'!H56,IF('Allocation results BL4'!N8=7,'S3'!H55,IF('Allocation results BL4'!N8=8,'S3'!H54,0))))</f>
        <v>100</v>
      </c>
      <c r="H20" s="122">
        <f>IF(O8=5,'S3'!I57,IF('Allocation results BL4'!O8=6,'S3'!I56,IF('Allocation results BL4'!O8=7,'S3'!I55,IF('Allocation results BL4'!O8=8,'S3'!I54,0))))</f>
        <v>100</v>
      </c>
      <c r="I20" s="129">
        <f>IF(P8=5,'S3'!J57,IF('Allocation results BL4'!P8=6,'S3'!J56,IF('Allocation results BL4'!P8=7,'S3'!J55,IF('Allocation results BL4'!P8=8,'S3'!J54,0))))</f>
        <v>100</v>
      </c>
    </row>
    <row r="21" spans="2:9" x14ac:dyDescent="0.3">
      <c r="B21" s="229" t="s">
        <v>51</v>
      </c>
      <c r="C21" s="230"/>
      <c r="D21" s="231"/>
      <c r="E21" s="123">
        <f>E20/E19</f>
        <v>0.7142857142857143</v>
      </c>
      <c r="F21" s="123">
        <f t="shared" ref="F21:I21" si="4">F20/F19</f>
        <v>0.7142857142857143</v>
      </c>
      <c r="G21" s="123">
        <f t="shared" si="4"/>
        <v>1</v>
      </c>
      <c r="H21" s="123">
        <f t="shared" si="4"/>
        <v>1</v>
      </c>
      <c r="I21" s="130">
        <f t="shared" si="4"/>
        <v>1</v>
      </c>
    </row>
    <row r="22" spans="2:9" ht="14.4" thickBot="1" x14ac:dyDescent="0.35">
      <c r="B22" s="227" t="s">
        <v>52</v>
      </c>
      <c r="C22" s="228"/>
      <c r="D22" s="228"/>
      <c r="E22" s="131">
        <f>L8</f>
        <v>7</v>
      </c>
      <c r="F22" s="131">
        <f>M8</f>
        <v>7</v>
      </c>
      <c r="G22" s="131">
        <f>N8</f>
        <v>5</v>
      </c>
      <c r="H22" s="131">
        <f>O8</f>
        <v>5</v>
      </c>
      <c r="I22" s="132">
        <f>P8</f>
        <v>5</v>
      </c>
    </row>
    <row r="23" spans="2:9" ht="14.4" thickBot="1" x14ac:dyDescent="0.35">
      <c r="E23" s="124"/>
      <c r="F23" s="124"/>
      <c r="G23" s="124"/>
      <c r="H23" s="124"/>
      <c r="I23" s="124"/>
    </row>
    <row r="24" spans="2:9" x14ac:dyDescent="0.3">
      <c r="B24" s="223" t="s">
        <v>38</v>
      </c>
      <c r="C24" s="224"/>
      <c r="D24" s="224"/>
      <c r="E24" s="127" t="s">
        <v>0</v>
      </c>
      <c r="F24" s="127" t="s">
        <v>1</v>
      </c>
      <c r="G24" s="127" t="s">
        <v>2</v>
      </c>
      <c r="H24" s="127" t="s">
        <v>3</v>
      </c>
      <c r="I24" s="128" t="s">
        <v>4</v>
      </c>
    </row>
    <row r="25" spans="2:9" x14ac:dyDescent="0.3">
      <c r="B25" s="225" t="s">
        <v>45</v>
      </c>
      <c r="C25" s="226"/>
      <c r="D25" s="226"/>
      <c r="E25" s="122">
        <f>'S4'!F57</f>
        <v>150</v>
      </c>
      <c r="F25" s="122">
        <f>'S4'!G57</f>
        <v>150</v>
      </c>
      <c r="G25" s="122">
        <f>'S4'!H57</f>
        <v>50</v>
      </c>
      <c r="H25" s="122">
        <f>'S4'!I57</f>
        <v>50</v>
      </c>
      <c r="I25" s="129">
        <f>'S4'!J57</f>
        <v>50</v>
      </c>
    </row>
    <row r="26" spans="2:9" x14ac:dyDescent="0.3">
      <c r="B26" s="225" t="s">
        <v>46</v>
      </c>
      <c r="C26" s="226"/>
      <c r="D26" s="226"/>
      <c r="E26" s="122">
        <f>IF(L8=5,'S4'!F57,IF('Allocation results BL4'!L8=6,'S4'!F56,IF('Allocation results BL4'!L8=7,'S4'!F55,IF('Allocation results BL4'!L8=8,'S4'!F54,0))))</f>
        <v>107</v>
      </c>
      <c r="F26" s="122">
        <f>IF(M8=5,'S4'!G57,IF('Allocation results BL4'!M8=6,'S4'!G56,IF('Allocation results BL4'!M8=7,'S4'!G55,IF('Allocation results BL4'!M8=8,'S4'!G54,0))))</f>
        <v>107</v>
      </c>
      <c r="G26" s="122">
        <f>IF(N8=5,'S4'!H57,IF('Allocation results BL4'!N8=6,'S4'!H56,IF('Allocation results BL4'!N8=7,'S4'!H55,IF('Allocation results BL4'!N8=8,'S4'!H54,0))))</f>
        <v>50</v>
      </c>
      <c r="H26" s="122">
        <f>IF(O8=5,'S4'!I57,IF('Allocation results BL4'!O8=6,'S4'!I56,IF('Allocation results BL4'!O8=7,'S4'!I55,IF('Allocation results BL4'!O8=8,'S4'!I54,0))))</f>
        <v>50</v>
      </c>
      <c r="I26" s="129">
        <f>IF(P8=5,'S4'!J57,IF('Allocation results BL4'!P8=6,'S4'!J56,IF('Allocation results BL4'!P8=7,'S4'!J55,IF('Allocation results BL4'!P8=8,'S4'!J54,0))))</f>
        <v>50</v>
      </c>
    </row>
    <row r="27" spans="2:9" x14ac:dyDescent="0.3">
      <c r="B27" s="229" t="s">
        <v>51</v>
      </c>
      <c r="C27" s="230"/>
      <c r="D27" s="231"/>
      <c r="E27" s="123">
        <f>E26/E25</f>
        <v>0.71333333333333337</v>
      </c>
      <c r="F27" s="123">
        <f t="shared" ref="F27:I27" si="5">F26/F25</f>
        <v>0.71333333333333337</v>
      </c>
      <c r="G27" s="123">
        <f t="shared" si="5"/>
        <v>1</v>
      </c>
      <c r="H27" s="123">
        <f t="shared" si="5"/>
        <v>1</v>
      </c>
      <c r="I27" s="130">
        <f t="shared" si="5"/>
        <v>1</v>
      </c>
    </row>
    <row r="28" spans="2:9" ht="14.4" thickBot="1" x14ac:dyDescent="0.35">
      <c r="B28" s="227" t="s">
        <v>52</v>
      </c>
      <c r="C28" s="228"/>
      <c r="D28" s="228"/>
      <c r="E28" s="131">
        <f>L8</f>
        <v>7</v>
      </c>
      <c r="F28" s="131">
        <f t="shared" ref="F28:I28" si="6">M8</f>
        <v>7</v>
      </c>
      <c r="G28" s="131">
        <f t="shared" si="6"/>
        <v>5</v>
      </c>
      <c r="H28" s="131">
        <f t="shared" si="6"/>
        <v>5</v>
      </c>
      <c r="I28" s="132">
        <f t="shared" si="6"/>
        <v>5</v>
      </c>
    </row>
    <row r="29" spans="2:9" ht="14.4" thickBot="1" x14ac:dyDescent="0.35">
      <c r="E29" s="124"/>
      <c r="F29" s="124"/>
      <c r="G29" s="124"/>
      <c r="H29" s="124"/>
      <c r="I29" s="124"/>
    </row>
    <row r="30" spans="2:9" x14ac:dyDescent="0.3">
      <c r="B30" s="223" t="s">
        <v>62</v>
      </c>
      <c r="C30" s="224"/>
      <c r="D30" s="224"/>
      <c r="E30" s="127" t="s">
        <v>0</v>
      </c>
      <c r="F30" s="127" t="s">
        <v>1</v>
      </c>
      <c r="G30" s="127" t="s">
        <v>2</v>
      </c>
      <c r="H30" s="127" t="s">
        <v>3</v>
      </c>
      <c r="I30" s="128" t="s">
        <v>4</v>
      </c>
    </row>
    <row r="31" spans="2:9" x14ac:dyDescent="0.3">
      <c r="B31" s="225" t="s">
        <v>45</v>
      </c>
      <c r="C31" s="226"/>
      <c r="D31" s="226"/>
      <c r="E31" s="122">
        <f>'S5'!F57</f>
        <v>240</v>
      </c>
      <c r="F31" s="122">
        <f>'S5'!G57</f>
        <v>220</v>
      </c>
      <c r="G31" s="122">
        <f>'S5'!H57</f>
        <v>160</v>
      </c>
      <c r="H31" s="122">
        <f>'S5'!I57</f>
        <v>140</v>
      </c>
      <c r="I31" s="129">
        <f>'S5'!J57</f>
        <v>140</v>
      </c>
    </row>
    <row r="32" spans="2:9" x14ac:dyDescent="0.3">
      <c r="B32" s="225" t="s">
        <v>46</v>
      </c>
      <c r="C32" s="226"/>
      <c r="D32" s="226"/>
      <c r="E32" s="122">
        <f>IF(L8=5,'S5'!F57,IF('Allocation results BL4'!L8=6,'S5'!F56,IF('Allocation results BL4'!L8=7,'S5'!F55,IF('Allocation results BL4'!L8=8,'S5'!F54,0))))</f>
        <v>170</v>
      </c>
      <c r="F32" s="122">
        <f>IF(M8=5,'S5'!G57,IF('Allocation results BL4'!M8=6,'S5'!G56,IF('Allocation results BL4'!M8=7,'S5'!G55,IF('Allocation results BL4'!M8=8,'S5'!G54,0))))</f>
        <v>155</v>
      </c>
      <c r="G32" s="122">
        <f>IF(N8=5,'S5'!H57,IF('Allocation results BL4'!N8=6,'S5'!H56,IF('Allocation results BL4'!N8=7,'S5'!H55,IF('Allocation results BL4'!N8=8,'S5'!H54,0))))</f>
        <v>160</v>
      </c>
      <c r="H32" s="122">
        <f>IF(O8=5,'S5'!I57,IF('Allocation results BL4'!O8=6,'S5'!I56,IF('Allocation results BL4'!O8=7,'S5'!I55,IF('Allocation results BL4'!O8=8,'S5'!I54,0))))</f>
        <v>140</v>
      </c>
      <c r="I32" s="129">
        <f>IF(P8=5,'S5'!J57,IF('Allocation results BL4'!P8=6,'S5'!J56,IF('Allocation results BL4'!P8=7,'S5'!J55,IF('Allocation results BL4'!P8=8,'S5'!J54,0))))</f>
        <v>140</v>
      </c>
    </row>
    <row r="33" spans="2:9" x14ac:dyDescent="0.3">
      <c r="B33" s="229" t="s">
        <v>51</v>
      </c>
      <c r="C33" s="230"/>
      <c r="D33" s="231"/>
      <c r="E33" s="123">
        <f>E32/E31</f>
        <v>0.70833333333333337</v>
      </c>
      <c r="F33" s="123">
        <f t="shared" ref="F33:I33" si="7">F32/F31</f>
        <v>0.70454545454545459</v>
      </c>
      <c r="G33" s="123">
        <f t="shared" si="7"/>
        <v>1</v>
      </c>
      <c r="H33" s="123">
        <f t="shared" si="7"/>
        <v>1</v>
      </c>
      <c r="I33" s="130">
        <f t="shared" si="7"/>
        <v>1</v>
      </c>
    </row>
    <row r="34" spans="2:9" ht="14.4" thickBot="1" x14ac:dyDescent="0.35">
      <c r="B34" s="227" t="s">
        <v>52</v>
      </c>
      <c r="C34" s="228"/>
      <c r="D34" s="228"/>
      <c r="E34" s="131">
        <f>L8</f>
        <v>7</v>
      </c>
      <c r="F34" s="131">
        <f>M8</f>
        <v>7</v>
      </c>
      <c r="G34" s="131">
        <f>N8</f>
        <v>5</v>
      </c>
      <c r="H34" s="131">
        <f>O8</f>
        <v>5</v>
      </c>
      <c r="I34" s="132">
        <f>P8</f>
        <v>5</v>
      </c>
    </row>
    <row r="35" spans="2:9" ht="14.4" thickBot="1" x14ac:dyDescent="0.35">
      <c r="E35" s="124"/>
      <c r="F35" s="124"/>
      <c r="G35" s="124"/>
      <c r="H35" s="124"/>
      <c r="I35" s="124"/>
    </row>
    <row r="36" spans="2:9" x14ac:dyDescent="0.3">
      <c r="B36" s="223" t="s">
        <v>63</v>
      </c>
      <c r="C36" s="224"/>
      <c r="D36" s="224"/>
      <c r="E36" s="127" t="s">
        <v>0</v>
      </c>
      <c r="F36" s="127" t="s">
        <v>1</v>
      </c>
      <c r="G36" s="127" t="s">
        <v>2</v>
      </c>
      <c r="H36" s="127" t="s">
        <v>3</v>
      </c>
      <c r="I36" s="128" t="s">
        <v>4</v>
      </c>
    </row>
    <row r="37" spans="2:9" x14ac:dyDescent="0.3">
      <c r="B37" s="225" t="s">
        <v>45</v>
      </c>
      <c r="C37" s="226"/>
      <c r="D37" s="226"/>
      <c r="E37" s="122">
        <f>'S6'!F57</f>
        <v>240</v>
      </c>
      <c r="F37" s="122">
        <f>'S6'!G57</f>
        <v>220</v>
      </c>
      <c r="G37" s="122">
        <f>'S6'!H57</f>
        <v>220</v>
      </c>
      <c r="H37" s="122">
        <f>'S6'!I57</f>
        <v>200</v>
      </c>
      <c r="I37" s="129">
        <f>'S6'!J57</f>
        <v>200</v>
      </c>
    </row>
    <row r="38" spans="2:9" x14ac:dyDescent="0.3">
      <c r="B38" s="225" t="s">
        <v>46</v>
      </c>
      <c r="C38" s="226"/>
      <c r="D38" s="226"/>
      <c r="E38" s="122">
        <f>IF(L8=5,'S6'!F57,IF('Allocation results BL4'!L8=6,'S6'!F56,IF('Allocation results BL4'!L8=7,'S6'!F55,IF('Allocation results BL4'!L8=8,'S6'!F54,0))))</f>
        <v>171</v>
      </c>
      <c r="F38" s="122">
        <f>IF(M8=5,'S6'!G57,IF('Allocation results BL4'!M8=6,'S6'!G56,IF('Allocation results BL4'!M8=7,'S6'!G55,IF('Allocation results BL4'!M8=8,'S6'!G54,0))))</f>
        <v>157</v>
      </c>
      <c r="G38" s="122">
        <f>IF(N8=5,'S6'!H57,IF('Allocation results BL4'!N8=6,'S6'!H56,IF('Allocation results BL4'!N8=7,'S6'!H55,IF('Allocation results BL4'!N8=8,'S6'!H54,0))))</f>
        <v>220</v>
      </c>
      <c r="H38" s="122">
        <f>IF(O8=5,'S6'!I57,IF('Allocation results BL4'!O8=6,'S6'!I56,IF('Allocation results BL4'!O8=7,'S6'!I55,IF('Allocation results BL4'!O8=8,'S6'!I54,0))))</f>
        <v>200</v>
      </c>
      <c r="I38" s="129">
        <f>IF(P8=5,'S6'!J57,IF('Allocation results BL4'!P8=6,'S6'!J56,IF('Allocation results BL4'!P8=7,'S6'!J55,IF('Allocation results BL4'!P8=8,'S6'!J54,0))))</f>
        <v>200</v>
      </c>
    </row>
    <row r="39" spans="2:9" x14ac:dyDescent="0.3">
      <c r="B39" s="229" t="s">
        <v>51</v>
      </c>
      <c r="C39" s="230"/>
      <c r="D39" s="231"/>
      <c r="E39" s="123">
        <f>E38/E37</f>
        <v>0.71250000000000002</v>
      </c>
      <c r="F39" s="123">
        <f t="shared" ref="F39:I39" si="8">F38/F37</f>
        <v>0.71363636363636362</v>
      </c>
      <c r="G39" s="123">
        <f t="shared" si="8"/>
        <v>1</v>
      </c>
      <c r="H39" s="123">
        <f t="shared" si="8"/>
        <v>1</v>
      </c>
      <c r="I39" s="130">
        <f t="shared" si="8"/>
        <v>1</v>
      </c>
    </row>
    <row r="40" spans="2:9" ht="14.4" thickBot="1" x14ac:dyDescent="0.35">
      <c r="B40" s="227" t="s">
        <v>52</v>
      </c>
      <c r="C40" s="228"/>
      <c r="D40" s="228"/>
      <c r="E40" s="131">
        <f>L8</f>
        <v>7</v>
      </c>
      <c r="F40" s="131">
        <f t="shared" ref="F40:I40" si="9">M8</f>
        <v>7</v>
      </c>
      <c r="G40" s="131">
        <f t="shared" si="9"/>
        <v>5</v>
      </c>
      <c r="H40" s="131">
        <f t="shared" si="9"/>
        <v>5</v>
      </c>
      <c r="I40" s="132">
        <f t="shared" si="9"/>
        <v>5</v>
      </c>
    </row>
    <row r="41" spans="2:9" ht="14.4" thickBot="1" x14ac:dyDescent="0.35">
      <c r="E41" s="124"/>
      <c r="F41" s="124"/>
      <c r="G41" s="124"/>
      <c r="H41" s="124"/>
      <c r="I41" s="124"/>
    </row>
    <row r="42" spans="2:9" x14ac:dyDescent="0.3">
      <c r="B42" s="223" t="s">
        <v>64</v>
      </c>
      <c r="C42" s="224"/>
      <c r="D42" s="224"/>
      <c r="E42" s="127" t="s">
        <v>0</v>
      </c>
      <c r="F42" s="127" t="s">
        <v>1</v>
      </c>
      <c r="G42" s="127" t="s">
        <v>2</v>
      </c>
      <c r="H42" s="127" t="s">
        <v>3</v>
      </c>
      <c r="I42" s="128" t="s">
        <v>4</v>
      </c>
    </row>
    <row r="43" spans="2:9" x14ac:dyDescent="0.3">
      <c r="B43" s="225" t="s">
        <v>45</v>
      </c>
      <c r="C43" s="226"/>
      <c r="D43" s="226"/>
      <c r="E43" s="122">
        <f>'S7'!F57</f>
        <v>120</v>
      </c>
      <c r="F43" s="122">
        <f>'S7'!G57</f>
        <v>120</v>
      </c>
      <c r="G43" s="122">
        <f>'S7'!H57</f>
        <v>120</v>
      </c>
      <c r="H43" s="122">
        <f>'S7'!I57</f>
        <v>140</v>
      </c>
      <c r="I43" s="129">
        <f>'S7'!J57</f>
        <v>140</v>
      </c>
    </row>
    <row r="44" spans="2:9" x14ac:dyDescent="0.3">
      <c r="B44" s="225" t="s">
        <v>46</v>
      </c>
      <c r="C44" s="226"/>
      <c r="D44" s="226"/>
      <c r="E44" s="122">
        <f>IF(L8=5,'S7'!F57,IF('Allocation results BL4'!L8=6,'S7'!F56,IF('Allocation results BL4'!L8=7,'S7'!F55,IF('Allocation results BL4'!L8=8,'S7'!F54,0))))</f>
        <v>85</v>
      </c>
      <c r="F44" s="122">
        <f>IF(M8=5,'S7'!G57,IF('Allocation results BL4'!M8=6,'S7'!G56,IF('Allocation results BL4'!M8=7,'S7'!G55,IF('Allocation results BL4'!M8=8,'S7'!G54,0))))</f>
        <v>85</v>
      </c>
      <c r="G44" s="122">
        <f>IF(N8=5,'S7'!H57,IF('Allocation results BL4'!N8=6,'S7'!H56,IF('Allocation results BL4'!N8=7,'S7'!H55,IF('Allocation results BL4'!N8=8,'S7'!H54,0))))</f>
        <v>120</v>
      </c>
      <c r="H44" s="122">
        <f>IF(O8=5,'S7'!I57,IF('Allocation results BL4'!O8=6,'S7'!I56,IF('Allocation results BL4'!O8=7,'S7'!I55,IF('Allocation results BL4'!O8=8,'S7'!I54,0))))</f>
        <v>140</v>
      </c>
      <c r="I44" s="129">
        <f>IF(P8=5,'S7'!J57,IF('Allocation results BL4'!P8=6,'S7'!J56,IF('Allocation results BL4'!P8=7,'S7'!J55,IF('Allocation results BL4'!P8=8,'S7'!J54,0))))</f>
        <v>140</v>
      </c>
    </row>
    <row r="45" spans="2:9" x14ac:dyDescent="0.3">
      <c r="B45" s="229" t="s">
        <v>51</v>
      </c>
      <c r="C45" s="230"/>
      <c r="D45" s="231"/>
      <c r="E45" s="123">
        <f>E44/E43</f>
        <v>0.70833333333333337</v>
      </c>
      <c r="F45" s="123">
        <f t="shared" ref="F45:I45" si="10">F44/F43</f>
        <v>0.70833333333333337</v>
      </c>
      <c r="G45" s="123">
        <f t="shared" si="10"/>
        <v>1</v>
      </c>
      <c r="H45" s="123">
        <f t="shared" si="10"/>
        <v>1</v>
      </c>
      <c r="I45" s="130">
        <f t="shared" si="10"/>
        <v>1</v>
      </c>
    </row>
    <row r="46" spans="2:9" ht="14.4" thickBot="1" x14ac:dyDescent="0.35">
      <c r="B46" s="227" t="s">
        <v>52</v>
      </c>
      <c r="C46" s="228"/>
      <c r="D46" s="228"/>
      <c r="E46" s="131">
        <f>L8</f>
        <v>7</v>
      </c>
      <c r="F46" s="131">
        <f t="shared" ref="F46:I46" si="11">M8</f>
        <v>7</v>
      </c>
      <c r="G46" s="131">
        <f t="shared" si="11"/>
        <v>5</v>
      </c>
      <c r="H46" s="131">
        <f t="shared" si="11"/>
        <v>5</v>
      </c>
      <c r="I46" s="132">
        <f t="shared" si="11"/>
        <v>5</v>
      </c>
    </row>
    <row r="47" spans="2:9" ht="14.4" thickBot="1" x14ac:dyDescent="0.35"/>
    <row r="48" spans="2:9" x14ac:dyDescent="0.3">
      <c r="B48" s="223" t="s">
        <v>65</v>
      </c>
      <c r="C48" s="224"/>
      <c r="D48" s="224"/>
      <c r="E48" s="127" t="s">
        <v>0</v>
      </c>
      <c r="F48" s="127" t="s">
        <v>1</v>
      </c>
      <c r="G48" s="127" t="s">
        <v>2</v>
      </c>
      <c r="H48" s="127" t="s">
        <v>3</v>
      </c>
      <c r="I48" s="128" t="s">
        <v>4</v>
      </c>
    </row>
    <row r="49" spans="2:9" x14ac:dyDescent="0.3">
      <c r="B49" s="225" t="s">
        <v>45</v>
      </c>
      <c r="C49" s="226"/>
      <c r="D49" s="226"/>
      <c r="E49" s="122">
        <f>'S8'!F57</f>
        <v>120</v>
      </c>
      <c r="F49" s="122">
        <f>'S8'!G57</f>
        <v>120</v>
      </c>
      <c r="G49" s="122">
        <f>'S8'!H57</f>
        <v>120</v>
      </c>
      <c r="H49" s="122">
        <f>'S8'!I57</f>
        <v>140</v>
      </c>
      <c r="I49" s="129">
        <f>'S8'!J57</f>
        <v>140</v>
      </c>
    </row>
    <row r="50" spans="2:9" x14ac:dyDescent="0.3">
      <c r="B50" s="225" t="s">
        <v>46</v>
      </c>
      <c r="C50" s="226"/>
      <c r="D50" s="226"/>
      <c r="E50" s="122">
        <f>IF(L8=5,'S8'!F57,IF('Allocation results BL4'!L8=6,'S8'!F56,IF('Allocation results BL4'!L8=7,'S8'!F55,IF('Allocation results BL4'!L8=8,'S8'!F54,0))))</f>
        <v>85</v>
      </c>
      <c r="F50" s="122">
        <f>IF(M8=5,'S8'!G57,IF('Allocation results BL4'!M8=6,'S8'!G56,IF('Allocation results BL4'!M8=7,'S8'!G55,IF('Allocation results BL4'!M8=8,'S8'!G54,0))))</f>
        <v>85</v>
      </c>
      <c r="G50" s="122">
        <f>IF(N8=5,'S8'!H57,IF('Allocation results BL4'!N8=6,'S8'!H56,IF('Allocation results BL4'!N8=7,'S8'!H55,IF('Allocation results BL4'!N8=8,'S8'!H54,0))))</f>
        <v>120</v>
      </c>
      <c r="H50" s="122">
        <f>IF(O8=5,'S8'!I57,IF('Allocation results BL4'!O8=6,'S8'!I56,IF('Allocation results BL4'!O8=7,'S8'!I55,IF('Allocation results BL4'!O8=8,'S8'!I54,0))))</f>
        <v>140</v>
      </c>
      <c r="I50" s="129">
        <f>IF(P8=5,'S8'!J57,IF('Allocation results BL4'!P8=6,'S8'!J56,IF('Allocation results BL4'!P8=7,'S8'!J55,IF('Allocation results BL4'!P8=8,'S8'!J54,0))))</f>
        <v>140</v>
      </c>
    </row>
    <row r="51" spans="2:9" x14ac:dyDescent="0.3">
      <c r="B51" s="229" t="s">
        <v>51</v>
      </c>
      <c r="C51" s="230"/>
      <c r="D51" s="231"/>
      <c r="E51" s="123">
        <f>E50/E49</f>
        <v>0.70833333333333337</v>
      </c>
      <c r="F51" s="123">
        <f t="shared" ref="F51:I51" si="12">F50/F49</f>
        <v>0.70833333333333337</v>
      </c>
      <c r="G51" s="123">
        <f t="shared" si="12"/>
        <v>1</v>
      </c>
      <c r="H51" s="123">
        <f t="shared" si="12"/>
        <v>1</v>
      </c>
      <c r="I51" s="130">
        <f t="shared" si="12"/>
        <v>1</v>
      </c>
    </row>
    <row r="52" spans="2:9" ht="14.4" thickBot="1" x14ac:dyDescent="0.35">
      <c r="B52" s="227" t="s">
        <v>52</v>
      </c>
      <c r="C52" s="228"/>
      <c r="D52" s="228"/>
      <c r="E52" s="131">
        <f>L8</f>
        <v>7</v>
      </c>
      <c r="F52" s="131">
        <f t="shared" ref="F52:I52" si="13">M8</f>
        <v>7</v>
      </c>
      <c r="G52" s="131">
        <f t="shared" si="13"/>
        <v>5</v>
      </c>
      <c r="H52" s="131">
        <f t="shared" si="13"/>
        <v>5</v>
      </c>
      <c r="I52" s="132">
        <f t="shared" si="13"/>
        <v>5</v>
      </c>
    </row>
  </sheetData>
  <mergeCells count="40">
    <mergeCell ref="B48:D48"/>
    <mergeCell ref="B49:D49"/>
    <mergeCell ref="B50:D50"/>
    <mergeCell ref="B51:D51"/>
    <mergeCell ref="B52:D52"/>
    <mergeCell ref="B36:D36"/>
    <mergeCell ref="B37:D37"/>
    <mergeCell ref="B38:D38"/>
    <mergeCell ref="B39:D39"/>
    <mergeCell ref="B40:D40"/>
    <mergeCell ref="B24:D24"/>
    <mergeCell ref="B25:D25"/>
    <mergeCell ref="B26:D26"/>
    <mergeCell ref="B27:D27"/>
    <mergeCell ref="B28:D28"/>
    <mergeCell ref="B42:D42"/>
    <mergeCell ref="B43:D43"/>
    <mergeCell ref="B44:D44"/>
    <mergeCell ref="B46:D46"/>
    <mergeCell ref="B9:D9"/>
    <mergeCell ref="B21:D21"/>
    <mergeCell ref="B33:D33"/>
    <mergeCell ref="B45:D45"/>
    <mergeCell ref="B20:D20"/>
    <mergeCell ref="B22:D22"/>
    <mergeCell ref="B30:D30"/>
    <mergeCell ref="B31:D31"/>
    <mergeCell ref="B32:D32"/>
    <mergeCell ref="B34:D34"/>
    <mergeCell ref="B19:D19"/>
    <mergeCell ref="B12:D12"/>
    <mergeCell ref="B6:D6"/>
    <mergeCell ref="B7:D7"/>
    <mergeCell ref="B8:D8"/>
    <mergeCell ref="B10:D10"/>
    <mergeCell ref="B18:D18"/>
    <mergeCell ref="B13:D13"/>
    <mergeCell ref="B14:D14"/>
    <mergeCell ref="B15: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workbookViewId="0">
      <selection activeCell="N54" sqref="N54"/>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54"/>
      <c r="C2" s="55"/>
      <c r="D2" s="55"/>
      <c r="E2" s="55"/>
      <c r="F2" s="55"/>
      <c r="G2" s="55"/>
      <c r="H2" s="55"/>
      <c r="I2" s="55"/>
      <c r="J2" s="55"/>
      <c r="K2" s="56"/>
    </row>
    <row r="3" spans="2:11" ht="18" x14ac:dyDescent="0.35">
      <c r="B3" s="57"/>
      <c r="C3" s="58" t="s">
        <v>67</v>
      </c>
      <c r="D3" s="59"/>
      <c r="E3" s="59"/>
      <c r="F3" s="59"/>
      <c r="G3" s="59"/>
      <c r="H3" s="59"/>
      <c r="I3" s="59"/>
      <c r="J3" s="59"/>
      <c r="K3" s="60"/>
    </row>
    <row r="4" spans="2:11" ht="14.4" x14ac:dyDescent="0.3">
      <c r="B4" s="57"/>
      <c r="C4" s="61"/>
      <c r="D4" s="59"/>
      <c r="E4" s="59"/>
      <c r="F4" s="59"/>
      <c r="G4" s="59"/>
      <c r="H4" s="59"/>
      <c r="I4" s="59"/>
      <c r="J4" s="59"/>
      <c r="K4" s="60"/>
    </row>
    <row r="5" spans="2:11" ht="15" customHeight="1" x14ac:dyDescent="0.3">
      <c r="B5" s="57"/>
      <c r="C5" s="211" t="s">
        <v>66</v>
      </c>
      <c r="D5" s="211"/>
      <c r="E5" s="211"/>
      <c r="F5" s="211"/>
      <c r="G5" s="211"/>
      <c r="H5" s="211"/>
      <c r="I5" s="211"/>
      <c r="J5" s="211"/>
      <c r="K5" s="60"/>
    </row>
    <row r="6" spans="2:11" ht="15" customHeight="1" x14ac:dyDescent="0.3">
      <c r="B6" s="57"/>
      <c r="C6" s="211"/>
      <c r="D6" s="211"/>
      <c r="E6" s="211"/>
      <c r="F6" s="211"/>
      <c r="G6" s="211"/>
      <c r="H6" s="211"/>
      <c r="I6" s="211"/>
      <c r="J6" s="211"/>
      <c r="K6" s="60"/>
    </row>
    <row r="7" spans="2:11" ht="52.5" customHeight="1" x14ac:dyDescent="0.3">
      <c r="B7" s="57"/>
      <c r="C7" s="211"/>
      <c r="D7" s="211"/>
      <c r="E7" s="211"/>
      <c r="F7" s="211"/>
      <c r="G7" s="211"/>
      <c r="H7" s="211"/>
      <c r="I7" s="211"/>
      <c r="J7" s="211"/>
      <c r="K7" s="60"/>
    </row>
    <row r="8" spans="2:11" x14ac:dyDescent="0.3">
      <c r="B8" s="57"/>
      <c r="C8" s="59"/>
      <c r="D8" s="59"/>
      <c r="E8" s="59"/>
      <c r="F8" s="59"/>
      <c r="G8" s="59"/>
      <c r="H8" s="59"/>
      <c r="I8" s="59"/>
      <c r="J8" s="59"/>
      <c r="K8" s="60"/>
    </row>
    <row r="9" spans="2:11" x14ac:dyDescent="0.3">
      <c r="B9" s="57"/>
      <c r="C9" s="59"/>
      <c r="D9" s="59"/>
      <c r="E9" s="59"/>
      <c r="F9" s="111" t="s">
        <v>0</v>
      </c>
      <c r="G9" s="111" t="s">
        <v>1</v>
      </c>
      <c r="H9" s="111" t="s">
        <v>2</v>
      </c>
      <c r="I9" s="111" t="s">
        <v>3</v>
      </c>
      <c r="J9" s="111" t="s">
        <v>4</v>
      </c>
      <c r="K9" s="60"/>
    </row>
    <row r="10" spans="2:11" ht="15" customHeight="1" x14ac:dyDescent="0.3">
      <c r="B10" s="57"/>
      <c r="C10" s="59"/>
      <c r="D10" s="212" t="s">
        <v>53</v>
      </c>
      <c r="E10" s="212"/>
      <c r="F10" s="62">
        <v>100</v>
      </c>
      <c r="G10" s="62">
        <v>100</v>
      </c>
      <c r="H10" s="62">
        <v>100</v>
      </c>
      <c r="I10" s="62">
        <v>100</v>
      </c>
      <c r="J10" s="62">
        <v>100</v>
      </c>
      <c r="K10" s="60"/>
    </row>
    <row r="11" spans="2:11" ht="15" customHeight="1" x14ac:dyDescent="0.3">
      <c r="B11" s="57"/>
      <c r="C11" s="59"/>
      <c r="D11" s="212" t="s">
        <v>54</v>
      </c>
      <c r="E11" s="212"/>
      <c r="F11" s="62">
        <v>150</v>
      </c>
      <c r="G11" s="62">
        <v>150</v>
      </c>
      <c r="H11" s="62">
        <v>150</v>
      </c>
      <c r="I11" s="62">
        <v>150</v>
      </c>
      <c r="J11" s="62">
        <v>150</v>
      </c>
      <c r="K11" s="60"/>
    </row>
    <row r="12" spans="2:11" ht="15" customHeight="1" x14ac:dyDescent="0.3">
      <c r="B12" s="57"/>
      <c r="C12" s="59"/>
      <c r="D12" s="212" t="s">
        <v>55</v>
      </c>
      <c r="E12" s="212"/>
      <c r="F12" s="62">
        <v>200</v>
      </c>
      <c r="G12" s="62">
        <v>200</v>
      </c>
      <c r="H12" s="62">
        <v>200</v>
      </c>
      <c r="I12" s="62">
        <v>200</v>
      </c>
      <c r="J12" s="62">
        <v>200</v>
      </c>
      <c r="K12" s="60"/>
    </row>
    <row r="13" spans="2:11" ht="15" customHeight="1" x14ac:dyDescent="0.3">
      <c r="B13" s="57"/>
      <c r="C13" s="59"/>
      <c r="D13" s="212" t="s">
        <v>56</v>
      </c>
      <c r="E13" s="212"/>
      <c r="F13" s="62">
        <v>250</v>
      </c>
      <c r="G13" s="62">
        <v>250</v>
      </c>
      <c r="H13" s="62">
        <v>1000</v>
      </c>
      <c r="I13" s="62">
        <v>1000</v>
      </c>
      <c r="J13" s="62">
        <v>1000</v>
      </c>
      <c r="K13" s="60"/>
    </row>
    <row r="14" spans="2:11" ht="14.4" thickBot="1" x14ac:dyDescent="0.35">
      <c r="B14" s="63"/>
      <c r="C14" s="64"/>
      <c r="D14" s="64"/>
      <c r="E14" s="64"/>
      <c r="F14" s="64"/>
      <c r="G14" s="64"/>
      <c r="H14" s="64"/>
      <c r="I14" s="64"/>
      <c r="J14" s="64"/>
      <c r="K14" s="65"/>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120"/>
      <c r="E20" s="120"/>
      <c r="F20" s="120"/>
      <c r="G20" s="120"/>
      <c r="H20" s="120"/>
      <c r="I20" s="120"/>
      <c r="J20" s="17"/>
      <c r="K20" s="12"/>
    </row>
    <row r="21" spans="2:11" x14ac:dyDescent="0.3">
      <c r="B21" s="8"/>
      <c r="C21" s="16">
        <v>4</v>
      </c>
      <c r="D21" s="120" t="s">
        <v>12</v>
      </c>
      <c r="E21" s="120">
        <f t="shared" ref="E21:E22" si="0">E22+1</f>
        <v>8</v>
      </c>
      <c r="F21" s="120"/>
      <c r="G21" s="120"/>
      <c r="H21" s="120"/>
      <c r="I21" s="120"/>
      <c r="J21" s="17"/>
      <c r="K21" s="12"/>
    </row>
    <row r="22" spans="2:11" x14ac:dyDescent="0.3">
      <c r="B22" s="8"/>
      <c r="C22" s="16">
        <v>3</v>
      </c>
      <c r="D22" s="120" t="s">
        <v>11</v>
      </c>
      <c r="E22" s="120">
        <f t="shared" si="0"/>
        <v>7</v>
      </c>
      <c r="F22" s="120"/>
      <c r="G22" s="120"/>
      <c r="H22" s="120"/>
      <c r="I22" s="120"/>
      <c r="J22" s="17"/>
      <c r="K22" s="12"/>
    </row>
    <row r="23" spans="2:11" x14ac:dyDescent="0.3">
      <c r="B23" s="8"/>
      <c r="C23" s="16">
        <v>2</v>
      </c>
      <c r="D23" s="120" t="s">
        <v>10</v>
      </c>
      <c r="E23" s="120">
        <f>E24+1</f>
        <v>6</v>
      </c>
      <c r="F23" s="120"/>
      <c r="G23" s="120"/>
      <c r="H23" s="120"/>
      <c r="I23" s="120"/>
      <c r="J23" s="17"/>
      <c r="K23" s="12"/>
    </row>
    <row r="24" spans="2:11" ht="14.4" thickBot="1" x14ac:dyDescent="0.35">
      <c r="B24" s="8"/>
      <c r="C24" s="18">
        <v>1</v>
      </c>
      <c r="D24" s="19" t="s">
        <v>7</v>
      </c>
      <c r="E24" s="19">
        <f>'Simulation parameters'!F33</f>
        <v>5</v>
      </c>
      <c r="F24" s="19"/>
      <c r="G24" s="19"/>
      <c r="H24" s="19"/>
      <c r="I24" s="19"/>
      <c r="J24" s="20"/>
      <c r="K24" s="12"/>
    </row>
    <row r="25" spans="2:11" x14ac:dyDescent="0.3">
      <c r="B25" s="8"/>
      <c r="C25" s="1"/>
      <c r="D25" s="1"/>
      <c r="E25" s="1"/>
      <c r="F25" s="1"/>
      <c r="G25" s="1"/>
      <c r="H25" s="1"/>
      <c r="I25" s="1"/>
      <c r="J25" s="1"/>
      <c r="K25" s="12"/>
    </row>
    <row r="26" spans="2:11" x14ac:dyDescent="0.3">
      <c r="B26" s="8"/>
      <c r="C26" s="1"/>
      <c r="D26" s="1"/>
      <c r="E26" s="1"/>
      <c r="F26" s="1"/>
      <c r="G26" s="1"/>
      <c r="H26" s="1"/>
      <c r="I26" s="1"/>
      <c r="J26" s="1"/>
      <c r="K26" s="12"/>
    </row>
    <row r="27" spans="2:11" ht="14.4" thickBot="1" x14ac:dyDescent="0.35">
      <c r="B27" s="8"/>
      <c r="C27" s="1"/>
      <c r="D27" s="1"/>
      <c r="E27" s="1"/>
      <c r="F27" s="1"/>
      <c r="G27" s="1"/>
      <c r="H27" s="1"/>
      <c r="I27" s="1"/>
      <c r="J27" s="1"/>
      <c r="K27" s="12"/>
    </row>
    <row r="28" spans="2:11" ht="15.75" customHeight="1" thickBot="1" x14ac:dyDescent="0.35">
      <c r="B28" s="8"/>
      <c r="C28" s="36" t="s">
        <v>19</v>
      </c>
      <c r="D28" s="209" t="s">
        <v>9</v>
      </c>
      <c r="E28" s="210"/>
      <c r="F28" s="10">
        <f>'Simulation parameters'!F40</f>
        <v>800</v>
      </c>
      <c r="G28" s="10">
        <f>'Simulation parameters'!G40</f>
        <v>800</v>
      </c>
      <c r="H28" s="10">
        <f>'Simulation parameters'!H40</f>
        <v>1000</v>
      </c>
      <c r="I28" s="10">
        <f>'Simulation parameters'!I40</f>
        <v>1000</v>
      </c>
      <c r="J28" s="11">
        <f>'Simulation parameters'!J40</f>
        <v>1000</v>
      </c>
      <c r="K28" s="12"/>
    </row>
    <row r="29" spans="2:11" ht="14.4" thickBot="1" x14ac:dyDescent="0.35">
      <c r="B29" s="8"/>
      <c r="C29" s="9"/>
      <c r="D29" s="9"/>
      <c r="E29" s="9"/>
      <c r="F29" s="9"/>
      <c r="G29" s="9"/>
      <c r="H29" s="9"/>
      <c r="I29" s="9"/>
      <c r="J29" s="9"/>
      <c r="K29" s="12"/>
    </row>
    <row r="30" spans="2:11" x14ac:dyDescent="0.3">
      <c r="B30" s="8"/>
      <c r="C30" s="13" t="s">
        <v>6</v>
      </c>
      <c r="D30" s="14" t="s">
        <v>8</v>
      </c>
      <c r="E30" s="14" t="s">
        <v>5</v>
      </c>
      <c r="F30" s="14" t="s">
        <v>0</v>
      </c>
      <c r="G30" s="14" t="s">
        <v>1</v>
      </c>
      <c r="H30" s="14" t="s">
        <v>2</v>
      </c>
      <c r="I30" s="14" t="s">
        <v>3</v>
      </c>
      <c r="J30" s="15" t="s">
        <v>4</v>
      </c>
      <c r="K30" s="12"/>
    </row>
    <row r="31" spans="2:11" x14ac:dyDescent="0.3">
      <c r="B31" s="8"/>
      <c r="C31" s="16">
        <v>5</v>
      </c>
      <c r="D31" s="120"/>
      <c r="E31" s="120"/>
      <c r="F31" s="120"/>
      <c r="G31" s="120"/>
      <c r="H31" s="120"/>
      <c r="I31" s="120"/>
      <c r="J31" s="17"/>
      <c r="K31" s="12"/>
    </row>
    <row r="32" spans="2:11" x14ac:dyDescent="0.3">
      <c r="B32" s="8"/>
      <c r="C32" s="16">
        <v>4</v>
      </c>
      <c r="D32" s="120" t="s">
        <v>12</v>
      </c>
      <c r="E32" s="120">
        <f t="shared" ref="E32:E33" si="1">E33+1</f>
        <v>8</v>
      </c>
      <c r="F32" s="120"/>
      <c r="G32" s="120"/>
      <c r="H32" s="120"/>
      <c r="I32" s="120"/>
      <c r="J32" s="17"/>
      <c r="K32" s="12"/>
    </row>
    <row r="33" spans="2:11" x14ac:dyDescent="0.3">
      <c r="B33" s="8"/>
      <c r="C33" s="16">
        <v>3</v>
      </c>
      <c r="D33" s="120" t="s">
        <v>11</v>
      </c>
      <c r="E33" s="120">
        <f t="shared" si="1"/>
        <v>7</v>
      </c>
      <c r="F33" s="120"/>
      <c r="G33" s="120"/>
      <c r="H33" s="120"/>
      <c r="I33" s="120"/>
      <c r="J33" s="17"/>
      <c r="K33" s="12"/>
    </row>
    <row r="34" spans="2:11" x14ac:dyDescent="0.3">
      <c r="B34" s="8"/>
      <c r="C34" s="16">
        <v>2</v>
      </c>
      <c r="D34" s="120" t="s">
        <v>10</v>
      </c>
      <c r="E34" s="120">
        <f>E35+1</f>
        <v>6</v>
      </c>
      <c r="F34" s="120"/>
      <c r="G34" s="120"/>
      <c r="H34" s="120"/>
      <c r="I34" s="120"/>
      <c r="J34" s="17"/>
      <c r="K34" s="12"/>
    </row>
    <row r="35" spans="2:11" ht="14.4" thickBot="1" x14ac:dyDescent="0.35">
      <c r="B35" s="8"/>
      <c r="C35" s="18">
        <v>1</v>
      </c>
      <c r="D35" s="19" t="s">
        <v>7</v>
      </c>
      <c r="E35" s="19">
        <f>'Simulation parameters'!F41</f>
        <v>5</v>
      </c>
      <c r="F35" s="19"/>
      <c r="G35" s="19"/>
      <c r="H35" s="19"/>
      <c r="I35" s="19"/>
      <c r="J35" s="20"/>
      <c r="K35" s="12"/>
    </row>
    <row r="36" spans="2:11" x14ac:dyDescent="0.3">
      <c r="B36" s="8"/>
      <c r="C36" s="1"/>
      <c r="D36" s="1"/>
      <c r="E36" s="1"/>
      <c r="F36" s="1"/>
      <c r="G36" s="1"/>
      <c r="H36" s="1"/>
      <c r="I36" s="1"/>
      <c r="J36" s="1"/>
      <c r="K36" s="12"/>
    </row>
    <row r="37" spans="2:11" x14ac:dyDescent="0.3">
      <c r="B37" s="8"/>
      <c r="C37" s="1"/>
      <c r="D37" s="1"/>
      <c r="E37" s="1"/>
      <c r="F37" s="1"/>
      <c r="G37" s="1"/>
      <c r="H37" s="1"/>
      <c r="I37" s="1"/>
      <c r="J37" s="1"/>
      <c r="K37" s="12"/>
    </row>
    <row r="38" spans="2:11" ht="14.4" thickBot="1" x14ac:dyDescent="0.35">
      <c r="B38" s="8"/>
      <c r="C38" s="1"/>
      <c r="D38" s="1"/>
      <c r="E38" s="1"/>
      <c r="F38" s="1"/>
      <c r="G38" s="1"/>
      <c r="H38" s="1"/>
      <c r="I38" s="1"/>
      <c r="J38" s="1"/>
      <c r="K38" s="12"/>
    </row>
    <row r="39" spans="2:11" ht="15.75" customHeight="1" thickBot="1" x14ac:dyDescent="0.35">
      <c r="B39" s="8"/>
      <c r="C39" s="36" t="s">
        <v>20</v>
      </c>
      <c r="D39" s="209" t="s">
        <v>9</v>
      </c>
      <c r="E39" s="210"/>
      <c r="F39" s="10">
        <f>'Simulation parameters'!F48</f>
        <v>800</v>
      </c>
      <c r="G39" s="10">
        <f>'Simulation parameters'!G48</f>
        <v>800</v>
      </c>
      <c r="H39" s="10">
        <f>'Simulation parameters'!H48</f>
        <v>1200</v>
      </c>
      <c r="I39" s="10">
        <f>'Simulation parameters'!I48</f>
        <v>1200</v>
      </c>
      <c r="J39" s="11">
        <f>'Simulation parameters'!J48</f>
        <v>1200</v>
      </c>
      <c r="K39" s="12"/>
    </row>
    <row r="40" spans="2:11" ht="14.4" thickBot="1" x14ac:dyDescent="0.35">
      <c r="B40" s="8"/>
      <c r="C40" s="9"/>
      <c r="D40" s="9"/>
      <c r="E40" s="9"/>
      <c r="F40" s="9"/>
      <c r="G40" s="9"/>
      <c r="H40" s="9"/>
      <c r="I40" s="9"/>
      <c r="J40" s="9"/>
      <c r="K40" s="12"/>
    </row>
    <row r="41" spans="2:11" x14ac:dyDescent="0.3">
      <c r="B41" s="8"/>
      <c r="C41" s="13" t="s">
        <v>6</v>
      </c>
      <c r="D41" s="14" t="s">
        <v>8</v>
      </c>
      <c r="E41" s="14" t="s">
        <v>5</v>
      </c>
      <c r="F41" s="14" t="s">
        <v>0</v>
      </c>
      <c r="G41" s="14" t="s">
        <v>1</v>
      </c>
      <c r="H41" s="14" t="s">
        <v>2</v>
      </c>
      <c r="I41" s="14" t="s">
        <v>3</v>
      </c>
      <c r="J41" s="15" t="s">
        <v>4</v>
      </c>
      <c r="K41" s="12"/>
    </row>
    <row r="42" spans="2:11" x14ac:dyDescent="0.3">
      <c r="B42" s="8"/>
      <c r="C42" s="16">
        <v>5</v>
      </c>
      <c r="D42" s="120"/>
      <c r="E42" s="120"/>
      <c r="F42" s="120"/>
      <c r="G42" s="120"/>
      <c r="H42" s="120"/>
      <c r="I42" s="120"/>
      <c r="J42" s="17"/>
      <c r="K42" s="12"/>
    </row>
    <row r="43" spans="2:11" x14ac:dyDescent="0.3">
      <c r="B43" s="8"/>
      <c r="C43" s="16">
        <v>4</v>
      </c>
      <c r="D43" s="120" t="s">
        <v>12</v>
      </c>
      <c r="E43" s="120">
        <f t="shared" ref="E43:E44" si="2">E44+1</f>
        <v>8</v>
      </c>
      <c r="F43" s="120"/>
      <c r="G43" s="120"/>
      <c r="H43" s="120"/>
      <c r="I43" s="120"/>
      <c r="J43" s="17"/>
      <c r="K43" s="12"/>
    </row>
    <row r="44" spans="2:11" x14ac:dyDescent="0.3">
      <c r="B44" s="8"/>
      <c r="C44" s="16">
        <v>3</v>
      </c>
      <c r="D44" s="120" t="s">
        <v>11</v>
      </c>
      <c r="E44" s="120">
        <f t="shared" si="2"/>
        <v>7</v>
      </c>
      <c r="F44" s="120"/>
      <c r="G44" s="120"/>
      <c r="H44" s="120"/>
      <c r="I44" s="120"/>
      <c r="J44" s="17"/>
      <c r="K44" s="12"/>
    </row>
    <row r="45" spans="2:11" x14ac:dyDescent="0.3">
      <c r="B45" s="8"/>
      <c r="C45" s="16">
        <v>2</v>
      </c>
      <c r="D45" s="120" t="s">
        <v>10</v>
      </c>
      <c r="E45" s="120">
        <f>E46+1</f>
        <v>6</v>
      </c>
      <c r="F45" s="120"/>
      <c r="G45" s="120"/>
      <c r="H45" s="120"/>
      <c r="I45" s="120"/>
      <c r="J45" s="17"/>
      <c r="K45" s="12"/>
    </row>
    <row r="46" spans="2:11" ht="14.4" thickBot="1" x14ac:dyDescent="0.35">
      <c r="B46" s="8"/>
      <c r="C46" s="18">
        <v>1</v>
      </c>
      <c r="D46" s="19" t="s">
        <v>7</v>
      </c>
      <c r="E46" s="19">
        <f>'Simulation parameters'!F49</f>
        <v>5</v>
      </c>
      <c r="F46" s="19"/>
      <c r="G46" s="19"/>
      <c r="H46" s="19"/>
      <c r="I46" s="19"/>
      <c r="J46" s="20"/>
      <c r="K46" s="12"/>
    </row>
    <row r="47" spans="2:11" x14ac:dyDescent="0.3">
      <c r="B47" s="8"/>
      <c r="C47" s="1"/>
      <c r="D47" s="1"/>
      <c r="E47" s="1"/>
      <c r="F47" s="1"/>
      <c r="G47" s="1"/>
      <c r="H47" s="1"/>
      <c r="I47" s="1"/>
      <c r="J47" s="1"/>
      <c r="K47" s="12"/>
    </row>
    <row r="48" spans="2:11" x14ac:dyDescent="0.3">
      <c r="B48" s="8"/>
      <c r="C48" s="1"/>
      <c r="D48" s="1"/>
      <c r="E48" s="1"/>
      <c r="F48" s="1"/>
      <c r="G48" s="1"/>
      <c r="H48" s="1"/>
      <c r="I48" s="1"/>
      <c r="J48" s="1"/>
      <c r="K48" s="12"/>
    </row>
    <row r="49" spans="2:11" ht="14.4" thickBot="1" x14ac:dyDescent="0.35">
      <c r="B49" s="8"/>
      <c r="C49" s="1"/>
      <c r="D49" s="1"/>
      <c r="E49" s="1"/>
      <c r="F49" s="1"/>
      <c r="G49" s="1"/>
      <c r="H49" s="1"/>
      <c r="I49" s="1"/>
      <c r="J49" s="1"/>
      <c r="K49" s="12"/>
    </row>
    <row r="50" spans="2:11" ht="15.75" customHeight="1" thickBot="1" x14ac:dyDescent="0.35">
      <c r="B50" s="8"/>
      <c r="C50" s="36" t="s">
        <v>21</v>
      </c>
      <c r="D50" s="209" t="s">
        <v>9</v>
      </c>
      <c r="E50" s="210"/>
      <c r="F50" s="10">
        <f>'Simulation parameters'!F56</f>
        <v>800</v>
      </c>
      <c r="G50" s="10">
        <f>'Simulation parameters'!G56</f>
        <v>800</v>
      </c>
      <c r="H50" s="10">
        <f>'Simulation parameters'!H56</f>
        <v>1400</v>
      </c>
      <c r="I50" s="10">
        <f>'Simulation parameters'!I56</f>
        <v>1400</v>
      </c>
      <c r="J50" s="11">
        <f>'Simulation parameters'!J56</f>
        <v>1400</v>
      </c>
      <c r="K50" s="12"/>
    </row>
    <row r="51" spans="2:11" ht="14.4" thickBot="1" x14ac:dyDescent="0.35">
      <c r="B51" s="8"/>
      <c r="C51" s="9"/>
      <c r="D51" s="9"/>
      <c r="E51" s="9"/>
      <c r="F51" s="9"/>
      <c r="G51" s="9"/>
      <c r="H51" s="9"/>
      <c r="I51" s="9"/>
      <c r="J51" s="9"/>
      <c r="K51" s="12"/>
    </row>
    <row r="52" spans="2:11" x14ac:dyDescent="0.3">
      <c r="B52" s="8"/>
      <c r="C52" s="13" t="s">
        <v>6</v>
      </c>
      <c r="D52" s="14" t="s">
        <v>8</v>
      </c>
      <c r="E52" s="14" t="s">
        <v>5</v>
      </c>
      <c r="F52" s="14" t="s">
        <v>0</v>
      </c>
      <c r="G52" s="14" t="s">
        <v>1</v>
      </c>
      <c r="H52" s="14" t="s">
        <v>2</v>
      </c>
      <c r="I52" s="14" t="s">
        <v>3</v>
      </c>
      <c r="J52" s="15" t="s">
        <v>4</v>
      </c>
      <c r="K52" s="12"/>
    </row>
    <row r="53" spans="2:11" x14ac:dyDescent="0.3">
      <c r="B53" s="8"/>
      <c r="C53" s="16">
        <v>5</v>
      </c>
      <c r="D53" s="120"/>
      <c r="E53" s="120"/>
      <c r="F53" s="120"/>
      <c r="G53" s="120"/>
      <c r="H53" s="120"/>
      <c r="I53" s="120"/>
      <c r="J53" s="17"/>
      <c r="K53" s="12"/>
    </row>
    <row r="54" spans="2:11" x14ac:dyDescent="0.3">
      <c r="B54" s="8"/>
      <c r="C54" s="16">
        <v>4</v>
      </c>
      <c r="D54" s="120" t="s">
        <v>12</v>
      </c>
      <c r="E54" s="120">
        <f t="shared" ref="E54:E55" si="3">E55+1</f>
        <v>8</v>
      </c>
      <c r="F54" s="120"/>
      <c r="G54" s="120"/>
      <c r="H54" s="120"/>
      <c r="I54" s="120"/>
      <c r="J54" s="17"/>
      <c r="K54" s="12"/>
    </row>
    <row r="55" spans="2:11" x14ac:dyDescent="0.3">
      <c r="B55" s="8"/>
      <c r="C55" s="16">
        <v>3</v>
      </c>
      <c r="D55" s="120" t="s">
        <v>11</v>
      </c>
      <c r="E55" s="120">
        <f t="shared" si="3"/>
        <v>7</v>
      </c>
      <c r="F55" s="120"/>
      <c r="G55" s="120"/>
      <c r="H55" s="120"/>
      <c r="I55" s="120"/>
      <c r="J55" s="17"/>
      <c r="K55" s="12"/>
    </row>
    <row r="56" spans="2:11" x14ac:dyDescent="0.3">
      <c r="B56" s="8"/>
      <c r="C56" s="16">
        <v>2</v>
      </c>
      <c r="D56" s="120" t="s">
        <v>10</v>
      </c>
      <c r="E56" s="120">
        <f>E57+1</f>
        <v>6</v>
      </c>
      <c r="F56" s="120"/>
      <c r="G56" s="120"/>
      <c r="H56" s="120"/>
      <c r="I56" s="120"/>
      <c r="J56" s="17"/>
      <c r="K56" s="12"/>
    </row>
    <row r="57" spans="2:11" ht="14.4" thickBot="1" x14ac:dyDescent="0.35">
      <c r="B57" s="8"/>
      <c r="C57" s="18">
        <v>1</v>
      </c>
      <c r="D57" s="19" t="s">
        <v>7</v>
      </c>
      <c r="E57" s="19">
        <f>'Simulation parameters'!F57</f>
        <v>5</v>
      </c>
      <c r="F57" s="19"/>
      <c r="G57" s="19"/>
      <c r="H57" s="19"/>
      <c r="I57" s="19"/>
      <c r="J57" s="20"/>
      <c r="K57" s="12"/>
    </row>
    <row r="58" spans="2:11" ht="9" customHeight="1" x14ac:dyDescent="0.3">
      <c r="B58" s="21"/>
      <c r="C58" s="22"/>
      <c r="D58" s="22"/>
      <c r="E58" s="22"/>
      <c r="F58" s="22"/>
      <c r="G58" s="22"/>
      <c r="H58" s="22"/>
      <c r="I58" s="22"/>
      <c r="J58" s="22"/>
      <c r="K58" s="23"/>
    </row>
  </sheetData>
  <mergeCells count="9">
    <mergeCell ref="D28:E28"/>
    <mergeCell ref="D39:E39"/>
    <mergeCell ref="D50:E50"/>
    <mergeCell ref="C5:J7"/>
    <mergeCell ref="D10:E10"/>
    <mergeCell ref="D11:E11"/>
    <mergeCell ref="D12:E12"/>
    <mergeCell ref="D13:E13"/>
    <mergeCell ref="D17:E17"/>
  </mergeCells>
  <conditionalFormatting sqref="F20:J24">
    <cfRule type="cellIs" dxfId="84" priority="4" operator="greaterThan">
      <formula>F$10/$E20</formula>
    </cfRule>
  </conditionalFormatting>
  <conditionalFormatting sqref="F32:J35">
    <cfRule type="cellIs" dxfId="83" priority="3" operator="greaterThan">
      <formula>F$11/$E32</formula>
    </cfRule>
  </conditionalFormatting>
  <conditionalFormatting sqref="F43:J46">
    <cfRule type="cellIs" dxfId="82" priority="2" operator="greaterThan">
      <formula>F$12/$E43</formula>
    </cfRule>
  </conditionalFormatting>
  <conditionalFormatting sqref="F54:J57">
    <cfRule type="cellIs" dxfId="81" priority="1" operator="greaterThan">
      <formula>F$13/$E54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0" workbookViewId="0">
      <selection activeCell="F54" sqref="F54:G54"/>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54"/>
      <c r="C2" s="55"/>
      <c r="D2" s="55"/>
      <c r="E2" s="55"/>
      <c r="F2" s="55"/>
      <c r="G2" s="55"/>
      <c r="H2" s="55"/>
      <c r="I2" s="55"/>
      <c r="J2" s="55"/>
      <c r="K2" s="56"/>
    </row>
    <row r="3" spans="2:11" ht="18" x14ac:dyDescent="0.35">
      <c r="B3" s="57"/>
      <c r="C3" s="58" t="s">
        <v>34</v>
      </c>
      <c r="D3" s="59"/>
      <c r="E3" s="59"/>
      <c r="F3" s="59"/>
      <c r="G3" s="59"/>
      <c r="H3" s="59"/>
      <c r="I3" s="59"/>
      <c r="J3" s="59"/>
      <c r="K3" s="60"/>
    </row>
    <row r="4" spans="2:11" ht="14.4" x14ac:dyDescent="0.3">
      <c r="B4" s="57"/>
      <c r="C4" s="61"/>
      <c r="D4" s="59"/>
      <c r="E4" s="59"/>
      <c r="F4" s="59"/>
      <c r="G4" s="59"/>
      <c r="H4" s="59"/>
      <c r="I4" s="59"/>
      <c r="J4" s="59"/>
      <c r="K4" s="60"/>
    </row>
    <row r="5" spans="2:11" ht="15" customHeight="1" x14ac:dyDescent="0.3">
      <c r="B5" s="57"/>
      <c r="C5" s="211" t="s">
        <v>58</v>
      </c>
      <c r="D5" s="211"/>
      <c r="E5" s="211"/>
      <c r="F5" s="211"/>
      <c r="G5" s="211"/>
      <c r="H5" s="211"/>
      <c r="I5" s="211"/>
      <c r="J5" s="211"/>
      <c r="K5" s="60"/>
    </row>
    <row r="6" spans="2:11" ht="15" customHeight="1" x14ac:dyDescent="0.3">
      <c r="B6" s="57"/>
      <c r="C6" s="211"/>
      <c r="D6" s="211"/>
      <c r="E6" s="211"/>
      <c r="F6" s="211"/>
      <c r="G6" s="211"/>
      <c r="H6" s="211"/>
      <c r="I6" s="211"/>
      <c r="J6" s="211"/>
      <c r="K6" s="60"/>
    </row>
    <row r="7" spans="2:11" ht="52.5" customHeight="1" x14ac:dyDescent="0.3">
      <c r="B7" s="57"/>
      <c r="C7" s="211"/>
      <c r="D7" s="211"/>
      <c r="E7" s="211"/>
      <c r="F7" s="211"/>
      <c r="G7" s="211"/>
      <c r="H7" s="211"/>
      <c r="I7" s="211"/>
      <c r="J7" s="211"/>
      <c r="K7" s="60"/>
    </row>
    <row r="8" spans="2:11" x14ac:dyDescent="0.3">
      <c r="B8" s="57"/>
      <c r="C8" s="59"/>
      <c r="D8" s="59"/>
      <c r="E8" s="59"/>
      <c r="F8" s="59"/>
      <c r="G8" s="59"/>
      <c r="H8" s="59"/>
      <c r="I8" s="59"/>
      <c r="J8" s="59"/>
      <c r="K8" s="60"/>
    </row>
    <row r="9" spans="2:11" x14ac:dyDescent="0.3">
      <c r="B9" s="57"/>
      <c r="C9" s="59"/>
      <c r="D9" s="59"/>
      <c r="E9" s="59"/>
      <c r="F9" s="111" t="s">
        <v>0</v>
      </c>
      <c r="G9" s="111" t="s">
        <v>1</v>
      </c>
      <c r="H9" s="111" t="s">
        <v>2</v>
      </c>
      <c r="I9" s="111" t="s">
        <v>3</v>
      </c>
      <c r="J9" s="111" t="s">
        <v>4</v>
      </c>
      <c r="K9" s="60"/>
    </row>
    <row r="10" spans="2:11" ht="15" customHeight="1" x14ac:dyDescent="0.3">
      <c r="B10" s="57"/>
      <c r="C10" s="59"/>
      <c r="D10" s="212" t="s">
        <v>53</v>
      </c>
      <c r="E10" s="212"/>
      <c r="F10" s="62">
        <v>250</v>
      </c>
      <c r="G10" s="62">
        <v>250</v>
      </c>
      <c r="H10" s="62">
        <v>500</v>
      </c>
      <c r="I10" s="62">
        <v>500</v>
      </c>
      <c r="J10" s="62">
        <v>500</v>
      </c>
      <c r="K10" s="60"/>
    </row>
    <row r="11" spans="2:11" ht="15" customHeight="1" x14ac:dyDescent="0.3">
      <c r="B11" s="57"/>
      <c r="C11" s="59"/>
      <c r="D11" s="212" t="s">
        <v>54</v>
      </c>
      <c r="E11" s="212"/>
      <c r="F11" s="62">
        <v>250</v>
      </c>
      <c r="G11" s="62">
        <v>250</v>
      </c>
      <c r="H11" s="62">
        <v>600</v>
      </c>
      <c r="I11" s="62">
        <v>600</v>
      </c>
      <c r="J11" s="62">
        <v>600</v>
      </c>
      <c r="K11" s="60"/>
    </row>
    <row r="12" spans="2:11" ht="15" customHeight="1" x14ac:dyDescent="0.3">
      <c r="B12" s="57"/>
      <c r="C12" s="59"/>
      <c r="D12" s="212" t="s">
        <v>55</v>
      </c>
      <c r="E12" s="212"/>
      <c r="F12" s="62">
        <v>250</v>
      </c>
      <c r="G12" s="62">
        <v>250</v>
      </c>
      <c r="H12" s="62">
        <v>800</v>
      </c>
      <c r="I12" s="62">
        <v>800</v>
      </c>
      <c r="J12" s="62">
        <v>800</v>
      </c>
      <c r="K12" s="60"/>
    </row>
    <row r="13" spans="2:11" ht="15" customHeight="1" x14ac:dyDescent="0.3">
      <c r="B13" s="57"/>
      <c r="C13" s="59"/>
      <c r="D13" s="212" t="s">
        <v>56</v>
      </c>
      <c r="E13" s="212"/>
      <c r="F13" s="62">
        <v>250</v>
      </c>
      <c r="G13" s="62">
        <v>250</v>
      </c>
      <c r="H13" s="62">
        <v>1000</v>
      </c>
      <c r="I13" s="62">
        <v>1000</v>
      </c>
      <c r="J13" s="62">
        <v>1000</v>
      </c>
      <c r="K13" s="60"/>
    </row>
    <row r="14" spans="2:11" ht="14.4" thickBot="1" x14ac:dyDescent="0.35">
      <c r="B14" s="63"/>
      <c r="C14" s="64"/>
      <c r="D14" s="64"/>
      <c r="E14" s="64"/>
      <c r="F14" s="64"/>
      <c r="G14" s="64"/>
      <c r="H14" s="64"/>
      <c r="I14" s="64"/>
      <c r="J14" s="64"/>
      <c r="K14" s="65"/>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113"/>
      <c r="E20" s="113"/>
      <c r="F20" s="113"/>
      <c r="G20" s="113"/>
      <c r="H20" s="113"/>
      <c r="I20" s="113"/>
      <c r="J20" s="17"/>
      <c r="K20" s="12"/>
    </row>
    <row r="21" spans="2:11" x14ac:dyDescent="0.3">
      <c r="B21" s="8"/>
      <c r="C21" s="16">
        <v>4</v>
      </c>
      <c r="D21" s="113" t="s">
        <v>12</v>
      </c>
      <c r="E21" s="113">
        <f t="shared" ref="E21:E22" si="0">E22+1</f>
        <v>8</v>
      </c>
      <c r="F21" s="164"/>
      <c r="G21" s="164"/>
      <c r="H21" s="164"/>
      <c r="I21" s="164"/>
      <c r="J21" s="161"/>
      <c r="K21" s="12"/>
    </row>
    <row r="22" spans="2:11" x14ac:dyDescent="0.3">
      <c r="B22" s="8"/>
      <c r="C22" s="16">
        <v>3</v>
      </c>
      <c r="D22" s="113" t="s">
        <v>11</v>
      </c>
      <c r="E22" s="113">
        <f t="shared" si="0"/>
        <v>7</v>
      </c>
      <c r="F22" s="164">
        <v>35</v>
      </c>
      <c r="G22" s="164">
        <v>35</v>
      </c>
      <c r="H22" s="164">
        <v>71</v>
      </c>
      <c r="I22" s="164">
        <v>71</v>
      </c>
      <c r="J22" s="161">
        <v>71</v>
      </c>
      <c r="K22" s="12"/>
    </row>
    <row r="23" spans="2:11" x14ac:dyDescent="0.3">
      <c r="B23" s="8"/>
      <c r="C23" s="16">
        <v>2</v>
      </c>
      <c r="D23" s="113" t="s">
        <v>10</v>
      </c>
      <c r="E23" s="113">
        <f>E24+1</f>
        <v>6</v>
      </c>
      <c r="F23" s="164">
        <v>41</v>
      </c>
      <c r="G23" s="164">
        <v>41</v>
      </c>
      <c r="H23" s="164">
        <v>83</v>
      </c>
      <c r="I23" s="164">
        <v>83</v>
      </c>
      <c r="J23" s="161">
        <v>83</v>
      </c>
      <c r="K23" s="12"/>
    </row>
    <row r="24" spans="2:11" ht="14.4" thickBot="1" x14ac:dyDescent="0.35">
      <c r="B24" s="8"/>
      <c r="C24" s="18">
        <v>1</v>
      </c>
      <c r="D24" s="19" t="s">
        <v>7</v>
      </c>
      <c r="E24" s="19">
        <f>'Simulation parameters'!F33</f>
        <v>5</v>
      </c>
      <c r="F24" s="162">
        <v>50</v>
      </c>
      <c r="G24" s="162">
        <v>50</v>
      </c>
      <c r="H24" s="162">
        <v>100</v>
      </c>
      <c r="I24" s="162">
        <v>100</v>
      </c>
      <c r="J24" s="163">
        <v>100</v>
      </c>
      <c r="K24" s="12"/>
    </row>
    <row r="25" spans="2:11" x14ac:dyDescent="0.3">
      <c r="B25" s="8"/>
      <c r="C25" s="1"/>
      <c r="D25" s="1"/>
      <c r="E25" s="1"/>
      <c r="F25" s="155"/>
      <c r="G25" s="155"/>
      <c r="H25" s="155"/>
      <c r="I25" s="155"/>
      <c r="J25" s="155"/>
      <c r="K25" s="12"/>
    </row>
    <row r="26" spans="2:11" x14ac:dyDescent="0.3">
      <c r="B26" s="8"/>
      <c r="C26" s="1"/>
      <c r="D26" s="1"/>
      <c r="E26" s="1"/>
      <c r="F26" s="155"/>
      <c r="G26" s="155"/>
      <c r="H26" s="155"/>
      <c r="I26" s="155"/>
      <c r="J26" s="155"/>
      <c r="K26" s="12"/>
    </row>
    <row r="27" spans="2:11" ht="14.4" thickBot="1" x14ac:dyDescent="0.35">
      <c r="B27" s="8"/>
      <c r="C27" s="1"/>
      <c r="D27" s="1"/>
      <c r="E27" s="1"/>
      <c r="F27" s="155"/>
      <c r="G27" s="155"/>
      <c r="H27" s="155"/>
      <c r="I27" s="155"/>
      <c r="J27" s="155"/>
      <c r="K27" s="12"/>
    </row>
    <row r="28" spans="2:11" ht="15.75" customHeight="1" thickBot="1" x14ac:dyDescent="0.35">
      <c r="B28" s="8"/>
      <c r="C28" s="36" t="s">
        <v>19</v>
      </c>
      <c r="D28" s="209" t="s">
        <v>9</v>
      </c>
      <c r="E28" s="210"/>
      <c r="F28" s="157">
        <v>800</v>
      </c>
      <c r="G28" s="157">
        <v>800</v>
      </c>
      <c r="H28" s="157">
        <v>1000</v>
      </c>
      <c r="I28" s="157">
        <v>1000</v>
      </c>
      <c r="J28" s="158">
        <v>1000</v>
      </c>
      <c r="K28" s="12"/>
    </row>
    <row r="29" spans="2:11" ht="14.4" thickBot="1" x14ac:dyDescent="0.35">
      <c r="B29" s="8"/>
      <c r="C29" s="9"/>
      <c r="D29" s="9"/>
      <c r="E29" s="9"/>
      <c r="F29" s="156"/>
      <c r="G29" s="156"/>
      <c r="H29" s="156"/>
      <c r="I29" s="156"/>
      <c r="J29" s="156"/>
      <c r="K29" s="12"/>
    </row>
    <row r="30" spans="2:11" x14ac:dyDescent="0.3">
      <c r="B30" s="8"/>
      <c r="C30" s="13" t="s">
        <v>6</v>
      </c>
      <c r="D30" s="14" t="s">
        <v>8</v>
      </c>
      <c r="E30" s="14" t="s">
        <v>5</v>
      </c>
      <c r="F30" s="159" t="s">
        <v>0</v>
      </c>
      <c r="G30" s="159" t="s">
        <v>1</v>
      </c>
      <c r="H30" s="159" t="s">
        <v>2</v>
      </c>
      <c r="I30" s="159" t="s">
        <v>3</v>
      </c>
      <c r="J30" s="160" t="s">
        <v>4</v>
      </c>
      <c r="K30" s="12"/>
    </row>
    <row r="31" spans="2:11" x14ac:dyDescent="0.3">
      <c r="B31" s="8"/>
      <c r="C31" s="16">
        <v>5</v>
      </c>
      <c r="D31" s="113"/>
      <c r="E31" s="113"/>
      <c r="F31" s="164"/>
      <c r="G31" s="164"/>
      <c r="H31" s="164"/>
      <c r="I31" s="164"/>
      <c r="J31" s="161"/>
      <c r="K31" s="12"/>
    </row>
    <row r="32" spans="2:11" x14ac:dyDescent="0.3">
      <c r="B32" s="8"/>
      <c r="C32" s="16">
        <v>4</v>
      </c>
      <c r="D32" s="113" t="s">
        <v>12</v>
      </c>
      <c r="E32" s="113">
        <f t="shared" ref="E32:E33" si="1">E33+1</f>
        <v>8</v>
      </c>
      <c r="F32" s="164"/>
      <c r="G32" s="164"/>
      <c r="H32" s="164"/>
      <c r="I32" s="164"/>
      <c r="J32" s="161"/>
      <c r="K32" s="12"/>
    </row>
    <row r="33" spans="2:11" x14ac:dyDescent="0.3">
      <c r="B33" s="8"/>
      <c r="C33" s="16">
        <v>3</v>
      </c>
      <c r="D33" s="113" t="s">
        <v>11</v>
      </c>
      <c r="E33" s="113">
        <f t="shared" si="1"/>
        <v>7</v>
      </c>
      <c r="F33" s="164">
        <v>35</v>
      </c>
      <c r="G33" s="164">
        <v>35</v>
      </c>
      <c r="H33" s="164"/>
      <c r="I33" s="164"/>
      <c r="J33" s="161"/>
      <c r="K33" s="12"/>
    </row>
    <row r="34" spans="2:11" x14ac:dyDescent="0.3">
      <c r="B34" s="8"/>
      <c r="C34" s="16">
        <v>2</v>
      </c>
      <c r="D34" s="113" t="s">
        <v>10</v>
      </c>
      <c r="E34" s="113">
        <f>E35+1</f>
        <v>6</v>
      </c>
      <c r="F34" s="164">
        <v>41</v>
      </c>
      <c r="G34" s="164">
        <v>41</v>
      </c>
      <c r="H34" s="164">
        <v>100</v>
      </c>
      <c r="I34" s="164">
        <v>100</v>
      </c>
      <c r="J34" s="161">
        <v>100</v>
      </c>
      <c r="K34" s="12"/>
    </row>
    <row r="35" spans="2:11" ht="14.4" thickBot="1" x14ac:dyDescent="0.35">
      <c r="B35" s="8"/>
      <c r="C35" s="18">
        <v>1</v>
      </c>
      <c r="D35" s="19" t="s">
        <v>7</v>
      </c>
      <c r="E35" s="19">
        <f>'Simulation parameters'!F41</f>
        <v>5</v>
      </c>
      <c r="F35" s="162">
        <v>50</v>
      </c>
      <c r="G35" s="162">
        <v>50</v>
      </c>
      <c r="H35" s="162">
        <v>120</v>
      </c>
      <c r="I35" s="162">
        <v>120</v>
      </c>
      <c r="J35" s="163">
        <v>120</v>
      </c>
      <c r="K35" s="12"/>
    </row>
    <row r="36" spans="2:11" x14ac:dyDescent="0.3">
      <c r="B36" s="8"/>
      <c r="C36" s="1"/>
      <c r="D36" s="1"/>
      <c r="E36" s="1"/>
      <c r="F36" s="155"/>
      <c r="G36" s="155"/>
      <c r="H36" s="155"/>
      <c r="I36" s="155"/>
      <c r="J36" s="155"/>
      <c r="K36" s="12"/>
    </row>
    <row r="37" spans="2:11" x14ac:dyDescent="0.3">
      <c r="B37" s="8"/>
      <c r="C37" s="1"/>
      <c r="D37" s="1"/>
      <c r="E37" s="1"/>
      <c r="F37" s="155"/>
      <c r="G37" s="155"/>
      <c r="H37" s="155"/>
      <c r="I37" s="155"/>
      <c r="J37" s="155"/>
      <c r="K37" s="12"/>
    </row>
    <row r="38" spans="2:11" ht="14.4" thickBot="1" x14ac:dyDescent="0.35">
      <c r="B38" s="8"/>
      <c r="C38" s="1"/>
      <c r="D38" s="1"/>
      <c r="E38" s="1"/>
      <c r="F38" s="155"/>
      <c r="G38" s="155"/>
      <c r="H38" s="155"/>
      <c r="I38" s="155"/>
      <c r="J38" s="155"/>
      <c r="K38" s="12"/>
    </row>
    <row r="39" spans="2:11" ht="15.75" customHeight="1" thickBot="1" x14ac:dyDescent="0.35">
      <c r="B39" s="8"/>
      <c r="C39" s="36" t="s">
        <v>20</v>
      </c>
      <c r="D39" s="209" t="s">
        <v>9</v>
      </c>
      <c r="E39" s="210"/>
      <c r="F39" s="157">
        <v>800</v>
      </c>
      <c r="G39" s="157">
        <v>800</v>
      </c>
      <c r="H39" s="157">
        <v>1200</v>
      </c>
      <c r="I39" s="157">
        <v>1200</v>
      </c>
      <c r="J39" s="158">
        <v>1200</v>
      </c>
      <c r="K39" s="12"/>
    </row>
    <row r="40" spans="2:11" ht="14.4" thickBot="1" x14ac:dyDescent="0.35">
      <c r="B40" s="8"/>
      <c r="C40" s="9"/>
      <c r="D40" s="9"/>
      <c r="E40" s="9"/>
      <c r="F40" s="156"/>
      <c r="G40" s="156"/>
      <c r="H40" s="156"/>
      <c r="I40" s="156"/>
      <c r="J40" s="156"/>
      <c r="K40" s="12"/>
    </row>
    <row r="41" spans="2:11" x14ac:dyDescent="0.3">
      <c r="B41" s="8"/>
      <c r="C41" s="13" t="s">
        <v>6</v>
      </c>
      <c r="D41" s="14" t="s">
        <v>8</v>
      </c>
      <c r="E41" s="14" t="s">
        <v>5</v>
      </c>
      <c r="F41" s="159" t="s">
        <v>0</v>
      </c>
      <c r="G41" s="159" t="s">
        <v>1</v>
      </c>
      <c r="H41" s="159" t="s">
        <v>2</v>
      </c>
      <c r="I41" s="159" t="s">
        <v>3</v>
      </c>
      <c r="J41" s="160" t="s">
        <v>4</v>
      </c>
      <c r="K41" s="12"/>
    </row>
    <row r="42" spans="2:11" x14ac:dyDescent="0.3">
      <c r="B42" s="8"/>
      <c r="C42" s="16">
        <v>5</v>
      </c>
      <c r="D42" s="113"/>
      <c r="E42" s="113"/>
      <c r="F42" s="164"/>
      <c r="G42" s="164"/>
      <c r="H42" s="164"/>
      <c r="I42" s="164"/>
      <c r="J42" s="161"/>
      <c r="K42" s="12"/>
    </row>
    <row r="43" spans="2:11" x14ac:dyDescent="0.3">
      <c r="B43" s="8"/>
      <c r="C43" s="16">
        <v>4</v>
      </c>
      <c r="D43" s="113" t="s">
        <v>12</v>
      </c>
      <c r="E43" s="113">
        <f t="shared" ref="E43:E44" si="2">E44+1</f>
        <v>8</v>
      </c>
      <c r="F43" s="164"/>
      <c r="G43" s="164"/>
      <c r="H43" s="164"/>
      <c r="I43" s="164"/>
      <c r="J43" s="161"/>
      <c r="K43" s="12"/>
    </row>
    <row r="44" spans="2:11" x14ac:dyDescent="0.3">
      <c r="B44" s="8"/>
      <c r="C44" s="16">
        <v>3</v>
      </c>
      <c r="D44" s="113" t="s">
        <v>11</v>
      </c>
      <c r="E44" s="113">
        <f t="shared" si="2"/>
        <v>7</v>
      </c>
      <c r="F44" s="164">
        <v>35</v>
      </c>
      <c r="G44" s="164">
        <v>35</v>
      </c>
      <c r="H44" s="164"/>
      <c r="I44" s="164"/>
      <c r="J44" s="161"/>
      <c r="K44" s="12"/>
    </row>
    <row r="45" spans="2:11" x14ac:dyDescent="0.3">
      <c r="B45" s="8"/>
      <c r="C45" s="16">
        <v>2</v>
      </c>
      <c r="D45" s="113" t="s">
        <v>10</v>
      </c>
      <c r="E45" s="113">
        <f>E46+1</f>
        <v>6</v>
      </c>
      <c r="F45" s="164">
        <v>41</v>
      </c>
      <c r="G45" s="164">
        <v>41</v>
      </c>
      <c r="H45" s="164"/>
      <c r="I45" s="164"/>
      <c r="J45" s="161"/>
      <c r="K45" s="12"/>
    </row>
    <row r="46" spans="2:11" ht="14.4" thickBot="1" x14ac:dyDescent="0.35">
      <c r="B46" s="8"/>
      <c r="C46" s="18">
        <v>1</v>
      </c>
      <c r="D46" s="19" t="s">
        <v>7</v>
      </c>
      <c r="E46" s="19">
        <f>'Simulation parameters'!F49</f>
        <v>5</v>
      </c>
      <c r="F46" s="162">
        <v>50</v>
      </c>
      <c r="G46" s="162">
        <v>50</v>
      </c>
      <c r="H46" s="162">
        <v>160</v>
      </c>
      <c r="I46" s="162">
        <v>160</v>
      </c>
      <c r="J46" s="163">
        <v>160</v>
      </c>
      <c r="K46" s="12"/>
    </row>
    <row r="47" spans="2:11" x14ac:dyDescent="0.3">
      <c r="B47" s="8"/>
      <c r="C47" s="1"/>
      <c r="D47" s="1"/>
      <c r="E47" s="1"/>
      <c r="F47" s="155"/>
      <c r="G47" s="155"/>
      <c r="H47" s="155"/>
      <c r="I47" s="155"/>
      <c r="J47" s="155"/>
      <c r="K47" s="12"/>
    </row>
    <row r="48" spans="2:11" x14ac:dyDescent="0.3">
      <c r="B48" s="8"/>
      <c r="C48" s="1"/>
      <c r="D48" s="1"/>
      <c r="E48" s="1"/>
      <c r="F48" s="155"/>
      <c r="G48" s="155"/>
      <c r="H48" s="155"/>
      <c r="I48" s="155"/>
      <c r="J48" s="155"/>
      <c r="K48" s="12"/>
    </row>
    <row r="49" spans="2:11" ht="14.4" thickBot="1" x14ac:dyDescent="0.35">
      <c r="B49" s="8"/>
      <c r="C49" s="1"/>
      <c r="D49" s="1"/>
      <c r="E49" s="1"/>
      <c r="F49" s="155"/>
      <c r="G49" s="155"/>
      <c r="H49" s="155"/>
      <c r="I49" s="155"/>
      <c r="J49" s="155"/>
      <c r="K49" s="12"/>
    </row>
    <row r="50" spans="2:11" ht="15.75" customHeight="1" thickBot="1" x14ac:dyDescent="0.35">
      <c r="B50" s="8"/>
      <c r="C50" s="36" t="s">
        <v>21</v>
      </c>
      <c r="D50" s="209" t="s">
        <v>9</v>
      </c>
      <c r="E50" s="210"/>
      <c r="F50" s="157">
        <v>800</v>
      </c>
      <c r="G50" s="157">
        <v>800</v>
      </c>
      <c r="H50" s="157">
        <v>1400</v>
      </c>
      <c r="I50" s="157">
        <v>1400</v>
      </c>
      <c r="J50" s="158">
        <v>1400</v>
      </c>
      <c r="K50" s="12"/>
    </row>
    <row r="51" spans="2:11" ht="14.4" thickBot="1" x14ac:dyDescent="0.35">
      <c r="B51" s="8"/>
      <c r="C51" s="9"/>
      <c r="D51" s="9"/>
      <c r="E51" s="9"/>
      <c r="F51" s="156"/>
      <c r="G51" s="156"/>
      <c r="H51" s="156"/>
      <c r="I51" s="156"/>
      <c r="J51" s="156"/>
      <c r="K51" s="12"/>
    </row>
    <row r="52" spans="2:11" x14ac:dyDescent="0.3">
      <c r="B52" s="8"/>
      <c r="C52" s="13" t="s">
        <v>6</v>
      </c>
      <c r="D52" s="14" t="s">
        <v>8</v>
      </c>
      <c r="E52" s="14" t="s">
        <v>5</v>
      </c>
      <c r="F52" s="159" t="s">
        <v>0</v>
      </c>
      <c r="G52" s="159" t="s">
        <v>1</v>
      </c>
      <c r="H52" s="159" t="s">
        <v>2</v>
      </c>
      <c r="I52" s="159" t="s">
        <v>3</v>
      </c>
      <c r="J52" s="160" t="s">
        <v>4</v>
      </c>
      <c r="K52" s="12"/>
    </row>
    <row r="53" spans="2:11" x14ac:dyDescent="0.3">
      <c r="B53" s="8"/>
      <c r="C53" s="16">
        <v>5</v>
      </c>
      <c r="D53" s="113"/>
      <c r="E53" s="113"/>
      <c r="F53" s="164"/>
      <c r="G53" s="164"/>
      <c r="H53" s="164"/>
      <c r="I53" s="164"/>
      <c r="J53" s="161"/>
      <c r="K53" s="12"/>
    </row>
    <row r="54" spans="2:11" x14ac:dyDescent="0.3">
      <c r="B54" s="8"/>
      <c r="C54" s="16">
        <v>4</v>
      </c>
      <c r="D54" s="113" t="s">
        <v>12</v>
      </c>
      <c r="E54" s="113">
        <f t="shared" ref="E54:E55" si="3">E55+1</f>
        <v>8</v>
      </c>
      <c r="F54" s="164"/>
      <c r="G54" s="164"/>
      <c r="H54" s="164"/>
      <c r="I54" s="164"/>
      <c r="J54" s="161"/>
      <c r="K54" s="12"/>
    </row>
    <row r="55" spans="2:11" x14ac:dyDescent="0.3">
      <c r="B55" s="8"/>
      <c r="C55" s="16">
        <v>3</v>
      </c>
      <c r="D55" s="113" t="s">
        <v>11</v>
      </c>
      <c r="E55" s="113">
        <f t="shared" si="3"/>
        <v>7</v>
      </c>
      <c r="F55" s="164">
        <v>35</v>
      </c>
      <c r="G55" s="164">
        <v>35</v>
      </c>
      <c r="H55" s="164"/>
      <c r="I55" s="164"/>
      <c r="J55" s="161"/>
      <c r="K55" s="12"/>
    </row>
    <row r="56" spans="2:11" x14ac:dyDescent="0.3">
      <c r="B56" s="8"/>
      <c r="C56" s="16">
        <v>2</v>
      </c>
      <c r="D56" s="113" t="s">
        <v>10</v>
      </c>
      <c r="E56" s="113">
        <f>E57+1</f>
        <v>6</v>
      </c>
      <c r="F56" s="164">
        <v>41</v>
      </c>
      <c r="G56" s="164">
        <v>41</v>
      </c>
      <c r="H56" s="164"/>
      <c r="I56" s="164"/>
      <c r="J56" s="161"/>
      <c r="K56" s="12"/>
    </row>
    <row r="57" spans="2:11" ht="14.4" thickBot="1" x14ac:dyDescent="0.35">
      <c r="B57" s="8"/>
      <c r="C57" s="18">
        <v>1</v>
      </c>
      <c r="D57" s="19" t="s">
        <v>7</v>
      </c>
      <c r="E57" s="19">
        <f>'Simulation parameters'!F57</f>
        <v>5</v>
      </c>
      <c r="F57" s="162">
        <v>50</v>
      </c>
      <c r="G57" s="162">
        <v>50</v>
      </c>
      <c r="H57" s="162">
        <v>200</v>
      </c>
      <c r="I57" s="162">
        <v>200</v>
      </c>
      <c r="J57" s="163">
        <v>200</v>
      </c>
      <c r="K57" s="12"/>
    </row>
    <row r="58" spans="2:11" ht="9" customHeight="1" x14ac:dyDescent="0.3">
      <c r="B58" s="21"/>
      <c r="C58" s="22"/>
      <c r="D58" s="22"/>
      <c r="E58" s="22"/>
      <c r="F58" s="22"/>
      <c r="G58" s="22"/>
      <c r="H58" s="22"/>
      <c r="I58" s="22"/>
      <c r="J58" s="22"/>
      <c r="K58" s="23"/>
    </row>
  </sheetData>
  <mergeCells count="9">
    <mergeCell ref="D50:E50"/>
    <mergeCell ref="D13:E13"/>
    <mergeCell ref="D11:E11"/>
    <mergeCell ref="D12:E12"/>
    <mergeCell ref="C5:J7"/>
    <mergeCell ref="D10:E10"/>
    <mergeCell ref="D17:E17"/>
    <mergeCell ref="D28:E28"/>
    <mergeCell ref="D39:E39"/>
  </mergeCells>
  <conditionalFormatting sqref="F20:J20">
    <cfRule type="cellIs" dxfId="80" priority="9" operator="greaterThan">
      <formula>F$10/$E20</formula>
    </cfRule>
  </conditionalFormatting>
  <conditionalFormatting sqref="F21:J24">
    <cfRule type="cellIs" dxfId="79" priority="4" operator="greaterThan">
      <formula>F$10/$E21</formula>
    </cfRule>
  </conditionalFormatting>
  <conditionalFormatting sqref="F32:J35">
    <cfRule type="cellIs" dxfId="78" priority="3" operator="greaterThan">
      <formula>F$11/$E32</formula>
    </cfRule>
  </conditionalFormatting>
  <conditionalFormatting sqref="F43:J46">
    <cfRule type="cellIs" dxfId="77" priority="2" operator="greaterThan">
      <formula>F$12/$E43</formula>
    </cfRule>
  </conditionalFormatting>
  <conditionalFormatting sqref="F54:J57">
    <cfRule type="cellIs" dxfId="76" priority="1" operator="greaterThan">
      <formula>F$13/$E54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3" workbookViewId="0">
      <selection activeCell="Q32" sqref="Q32"/>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54"/>
      <c r="C2" s="55"/>
      <c r="D2" s="55"/>
      <c r="E2" s="55"/>
      <c r="F2" s="55"/>
      <c r="G2" s="55"/>
      <c r="H2" s="55"/>
      <c r="I2" s="55"/>
      <c r="J2" s="55"/>
      <c r="K2" s="56"/>
    </row>
    <row r="3" spans="2:11" ht="18" x14ac:dyDescent="0.35">
      <c r="B3" s="57"/>
      <c r="C3" s="58" t="s">
        <v>36</v>
      </c>
      <c r="D3" s="59"/>
      <c r="E3" s="59"/>
      <c r="F3" s="59"/>
      <c r="G3" s="59"/>
      <c r="H3" s="59"/>
      <c r="I3" s="59"/>
      <c r="J3" s="59"/>
      <c r="K3" s="60"/>
    </row>
    <row r="4" spans="2:11" ht="14.4" x14ac:dyDescent="0.3">
      <c r="B4" s="57"/>
      <c r="C4" s="61"/>
      <c r="D4" s="59"/>
      <c r="E4" s="59"/>
      <c r="F4" s="59"/>
      <c r="G4" s="59"/>
      <c r="H4" s="59"/>
      <c r="I4" s="59"/>
      <c r="J4" s="59"/>
      <c r="K4" s="60"/>
    </row>
    <row r="5" spans="2:11" ht="15" customHeight="1" x14ac:dyDescent="0.3">
      <c r="B5" s="57"/>
      <c r="C5" s="211" t="s">
        <v>58</v>
      </c>
      <c r="D5" s="211"/>
      <c r="E5" s="211"/>
      <c r="F5" s="211"/>
      <c r="G5" s="211"/>
      <c r="H5" s="211"/>
      <c r="I5" s="211"/>
      <c r="J5" s="211"/>
      <c r="K5" s="60"/>
    </row>
    <row r="6" spans="2:11" ht="15" customHeight="1" x14ac:dyDescent="0.3">
      <c r="B6" s="57"/>
      <c r="C6" s="211"/>
      <c r="D6" s="211"/>
      <c r="E6" s="211"/>
      <c r="F6" s="211"/>
      <c r="G6" s="211"/>
      <c r="H6" s="211"/>
      <c r="I6" s="211"/>
      <c r="J6" s="211"/>
      <c r="K6" s="60"/>
    </row>
    <row r="7" spans="2:11" ht="52.5" customHeight="1" x14ac:dyDescent="0.3">
      <c r="B7" s="57"/>
      <c r="C7" s="211"/>
      <c r="D7" s="211"/>
      <c r="E7" s="211"/>
      <c r="F7" s="211"/>
      <c r="G7" s="211"/>
      <c r="H7" s="211"/>
      <c r="I7" s="211"/>
      <c r="J7" s="211"/>
      <c r="K7" s="60"/>
    </row>
    <row r="8" spans="2:11" x14ac:dyDescent="0.3">
      <c r="B8" s="57"/>
      <c r="C8" s="59"/>
      <c r="D8" s="59"/>
      <c r="E8" s="59"/>
      <c r="F8" s="59"/>
      <c r="G8" s="59"/>
      <c r="H8" s="59"/>
      <c r="I8" s="59"/>
      <c r="J8" s="59"/>
      <c r="K8" s="60"/>
    </row>
    <row r="9" spans="2:11" x14ac:dyDescent="0.3">
      <c r="B9" s="57"/>
      <c r="C9" s="59"/>
      <c r="D9" s="59"/>
      <c r="E9" s="59"/>
      <c r="F9" s="111" t="s">
        <v>0</v>
      </c>
      <c r="G9" s="111" t="s">
        <v>1</v>
      </c>
      <c r="H9" s="111" t="s">
        <v>2</v>
      </c>
      <c r="I9" s="111" t="s">
        <v>3</v>
      </c>
      <c r="J9" s="111" t="s">
        <v>4</v>
      </c>
      <c r="K9" s="60"/>
    </row>
    <row r="10" spans="2:11" ht="15" customHeight="1" x14ac:dyDescent="0.3">
      <c r="B10" s="57"/>
      <c r="C10" s="59"/>
      <c r="D10" s="212" t="s">
        <v>53</v>
      </c>
      <c r="E10" s="212"/>
      <c r="F10" s="62">
        <v>250</v>
      </c>
      <c r="G10" s="62">
        <v>250</v>
      </c>
      <c r="H10" s="62">
        <v>500</v>
      </c>
      <c r="I10" s="62">
        <v>500</v>
      </c>
      <c r="J10" s="62">
        <v>500</v>
      </c>
      <c r="K10" s="60"/>
    </row>
    <row r="11" spans="2:11" ht="15" customHeight="1" x14ac:dyDescent="0.3">
      <c r="B11" s="57"/>
      <c r="C11" s="59"/>
      <c r="D11" s="212" t="s">
        <v>54</v>
      </c>
      <c r="E11" s="212"/>
      <c r="F11" s="62">
        <v>250</v>
      </c>
      <c r="G11" s="62">
        <v>250</v>
      </c>
      <c r="H11" s="62">
        <v>600</v>
      </c>
      <c r="I11" s="62">
        <v>600</v>
      </c>
      <c r="J11" s="62">
        <v>600</v>
      </c>
      <c r="K11" s="60"/>
    </row>
    <row r="12" spans="2:11" ht="15" customHeight="1" x14ac:dyDescent="0.3">
      <c r="B12" s="57"/>
      <c r="C12" s="59"/>
      <c r="D12" s="212" t="s">
        <v>55</v>
      </c>
      <c r="E12" s="212"/>
      <c r="F12" s="62">
        <v>250</v>
      </c>
      <c r="G12" s="62">
        <v>250</v>
      </c>
      <c r="H12" s="62">
        <v>800</v>
      </c>
      <c r="I12" s="62">
        <v>800</v>
      </c>
      <c r="J12" s="62">
        <v>800</v>
      </c>
      <c r="K12" s="60"/>
    </row>
    <row r="13" spans="2:11" ht="15" customHeight="1" x14ac:dyDescent="0.3">
      <c r="B13" s="57"/>
      <c r="C13" s="59"/>
      <c r="D13" s="212" t="s">
        <v>56</v>
      </c>
      <c r="E13" s="212"/>
      <c r="F13" s="62">
        <v>250</v>
      </c>
      <c r="G13" s="62">
        <v>250</v>
      </c>
      <c r="H13" s="62">
        <v>1000</v>
      </c>
      <c r="I13" s="62">
        <v>1000</v>
      </c>
      <c r="J13" s="62">
        <v>1000</v>
      </c>
      <c r="K13" s="60"/>
    </row>
    <row r="14" spans="2:11" ht="14.4" thickBot="1" x14ac:dyDescent="0.35">
      <c r="B14" s="63"/>
      <c r="C14" s="64"/>
      <c r="D14" s="64"/>
      <c r="E14" s="64"/>
      <c r="F14" s="64"/>
      <c r="G14" s="64"/>
      <c r="H14" s="64"/>
      <c r="I14" s="64"/>
      <c r="J14" s="64"/>
      <c r="K14" s="65"/>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119"/>
      <c r="E20" s="119"/>
      <c r="F20" s="119"/>
      <c r="G20" s="119"/>
      <c r="H20" s="119"/>
      <c r="I20" s="119"/>
      <c r="J20" s="17"/>
      <c r="K20" s="12"/>
    </row>
    <row r="21" spans="2:11" x14ac:dyDescent="0.3">
      <c r="B21" s="8"/>
      <c r="C21" s="16">
        <v>4</v>
      </c>
      <c r="D21" s="119" t="s">
        <v>12</v>
      </c>
      <c r="E21" s="119">
        <f t="shared" ref="E21:E22" si="0">E22+1</f>
        <v>8</v>
      </c>
      <c r="F21" s="148"/>
      <c r="G21" s="148"/>
      <c r="H21" s="148"/>
      <c r="I21" s="148"/>
      <c r="J21" s="148"/>
      <c r="K21" s="12"/>
    </row>
    <row r="22" spans="2:11" x14ac:dyDescent="0.3">
      <c r="B22" s="8"/>
      <c r="C22" s="16">
        <v>3</v>
      </c>
      <c r="D22" s="119" t="s">
        <v>11</v>
      </c>
      <c r="E22" s="119">
        <f t="shared" si="0"/>
        <v>7</v>
      </c>
      <c r="F22" s="148">
        <v>35</v>
      </c>
      <c r="G22" s="148">
        <v>35</v>
      </c>
      <c r="H22" s="148">
        <v>71</v>
      </c>
      <c r="I22" s="148">
        <v>71</v>
      </c>
      <c r="J22" s="148">
        <v>71</v>
      </c>
      <c r="K22" s="12"/>
    </row>
    <row r="23" spans="2:11" x14ac:dyDescent="0.3">
      <c r="B23" s="8"/>
      <c r="C23" s="16">
        <v>2</v>
      </c>
      <c r="D23" s="119" t="s">
        <v>10</v>
      </c>
      <c r="E23" s="119">
        <f>E24+1</f>
        <v>6</v>
      </c>
      <c r="F23" s="148">
        <v>41</v>
      </c>
      <c r="G23" s="148">
        <v>41</v>
      </c>
      <c r="H23" s="148">
        <v>83</v>
      </c>
      <c r="I23" s="148">
        <v>83</v>
      </c>
      <c r="J23" s="148">
        <v>83</v>
      </c>
      <c r="K23" s="12"/>
    </row>
    <row r="24" spans="2:11" ht="14.4" thickBot="1" x14ac:dyDescent="0.35">
      <c r="B24" s="8"/>
      <c r="C24" s="18">
        <v>1</v>
      </c>
      <c r="D24" s="19" t="s">
        <v>7</v>
      </c>
      <c r="E24" s="19">
        <f>'Simulation parameters'!F33</f>
        <v>5</v>
      </c>
      <c r="F24" s="149">
        <v>50</v>
      </c>
      <c r="G24" s="149">
        <v>50</v>
      </c>
      <c r="H24" s="146">
        <v>100</v>
      </c>
      <c r="I24" s="146">
        <v>100</v>
      </c>
      <c r="J24" s="146">
        <v>100</v>
      </c>
      <c r="K24" s="12"/>
    </row>
    <row r="25" spans="2:11" x14ac:dyDescent="0.3">
      <c r="B25" s="8"/>
      <c r="C25" s="1"/>
      <c r="D25" s="1"/>
      <c r="E25" s="1"/>
      <c r="F25" s="139"/>
      <c r="G25" s="139"/>
      <c r="H25" s="139"/>
      <c r="I25" s="139"/>
      <c r="J25" s="139"/>
      <c r="K25" s="12"/>
    </row>
    <row r="26" spans="2:11" x14ac:dyDescent="0.3">
      <c r="B26" s="8"/>
      <c r="C26" s="1"/>
      <c r="D26" s="1"/>
      <c r="E26" s="1"/>
      <c r="F26" s="139"/>
      <c r="G26" s="139"/>
      <c r="H26" s="139"/>
      <c r="I26" s="139"/>
      <c r="J26" s="139"/>
      <c r="K26" s="12"/>
    </row>
    <row r="27" spans="2:11" ht="14.4" thickBot="1" x14ac:dyDescent="0.35">
      <c r="B27" s="8"/>
      <c r="C27" s="1"/>
      <c r="D27" s="1"/>
      <c r="E27" s="1"/>
      <c r="F27" s="139"/>
      <c r="G27" s="139"/>
      <c r="H27" s="139"/>
      <c r="I27" s="139"/>
      <c r="J27" s="139"/>
      <c r="K27" s="12"/>
    </row>
    <row r="28" spans="2:11" ht="15.75" customHeight="1" thickBot="1" x14ac:dyDescent="0.35">
      <c r="B28" s="8"/>
      <c r="C28" s="36" t="s">
        <v>19</v>
      </c>
      <c r="D28" s="209" t="s">
        <v>9</v>
      </c>
      <c r="E28" s="210"/>
      <c r="F28" s="141">
        <v>800</v>
      </c>
      <c r="G28" s="141">
        <v>800</v>
      </c>
      <c r="H28" s="141">
        <v>1000</v>
      </c>
      <c r="I28" s="141">
        <v>1000</v>
      </c>
      <c r="J28" s="142">
        <v>1000</v>
      </c>
      <c r="K28" s="12"/>
    </row>
    <row r="29" spans="2:11" ht="14.4" thickBot="1" x14ac:dyDescent="0.35">
      <c r="B29" s="8"/>
      <c r="C29" s="9"/>
      <c r="D29" s="9"/>
      <c r="E29" s="9"/>
      <c r="F29" s="140"/>
      <c r="G29" s="140"/>
      <c r="H29" s="140"/>
      <c r="I29" s="140"/>
      <c r="J29" s="140"/>
      <c r="K29" s="12"/>
    </row>
    <row r="30" spans="2:11" x14ac:dyDescent="0.3">
      <c r="B30" s="8"/>
      <c r="C30" s="13" t="s">
        <v>6</v>
      </c>
      <c r="D30" s="189" t="s">
        <v>8</v>
      </c>
      <c r="E30" s="189" t="s">
        <v>5</v>
      </c>
      <c r="F30" s="189" t="s">
        <v>0</v>
      </c>
      <c r="G30" s="189" t="s">
        <v>1</v>
      </c>
      <c r="H30" s="189" t="s">
        <v>2</v>
      </c>
      <c r="I30" s="189" t="s">
        <v>3</v>
      </c>
      <c r="J30" s="190" t="s">
        <v>4</v>
      </c>
      <c r="K30" s="12"/>
    </row>
    <row r="31" spans="2:11" x14ac:dyDescent="0.3">
      <c r="B31" s="8"/>
      <c r="C31" s="16">
        <v>5</v>
      </c>
      <c r="D31" s="197"/>
      <c r="E31" s="197"/>
      <c r="F31" s="197"/>
      <c r="G31" s="197"/>
      <c r="H31" s="197"/>
      <c r="I31" s="197"/>
      <c r="J31" s="191"/>
      <c r="K31" s="12"/>
    </row>
    <row r="32" spans="2:11" x14ac:dyDescent="0.3">
      <c r="B32" s="8"/>
      <c r="C32" s="16">
        <v>4</v>
      </c>
      <c r="D32" s="197" t="s">
        <v>12</v>
      </c>
      <c r="E32" s="197">
        <f t="shared" ref="E32:E33" si="1">E33+1</f>
        <v>8</v>
      </c>
      <c r="F32" s="195"/>
      <c r="G32" s="195"/>
      <c r="H32" s="195"/>
      <c r="I32" s="195"/>
      <c r="J32" s="202"/>
      <c r="K32" s="12"/>
    </row>
    <row r="33" spans="2:11" x14ac:dyDescent="0.3">
      <c r="B33" s="8"/>
      <c r="C33" s="16">
        <v>3</v>
      </c>
      <c r="D33" s="197" t="s">
        <v>11</v>
      </c>
      <c r="E33" s="197">
        <f t="shared" si="1"/>
        <v>7</v>
      </c>
      <c r="F33" s="195">
        <v>35</v>
      </c>
      <c r="G33" s="195">
        <v>35</v>
      </c>
      <c r="H33" s="195"/>
      <c r="I33" s="195"/>
      <c r="J33" s="202"/>
      <c r="K33" s="12"/>
    </row>
    <row r="34" spans="2:11" x14ac:dyDescent="0.3">
      <c r="B34" s="8"/>
      <c r="C34" s="16">
        <v>2</v>
      </c>
      <c r="D34" s="197" t="s">
        <v>10</v>
      </c>
      <c r="E34" s="197">
        <f>E35+1</f>
        <v>6</v>
      </c>
      <c r="F34" s="195">
        <v>41</v>
      </c>
      <c r="G34" s="195">
        <v>41</v>
      </c>
      <c r="H34" s="195">
        <v>100</v>
      </c>
      <c r="I34" s="195">
        <v>100</v>
      </c>
      <c r="J34" s="202">
        <v>100</v>
      </c>
      <c r="K34" s="12"/>
    </row>
    <row r="35" spans="2:11" ht="14.4" thickBot="1" x14ac:dyDescent="0.35">
      <c r="B35" s="8"/>
      <c r="C35" s="18">
        <v>1</v>
      </c>
      <c r="D35" s="192" t="s">
        <v>7</v>
      </c>
      <c r="E35" s="192">
        <f>'Simulation parameters'!F41</f>
        <v>5</v>
      </c>
      <c r="F35" s="192">
        <v>50</v>
      </c>
      <c r="G35" s="192">
        <v>50</v>
      </c>
      <c r="H35" s="192">
        <v>120</v>
      </c>
      <c r="I35" s="192">
        <v>120</v>
      </c>
      <c r="J35" s="193">
        <v>120</v>
      </c>
      <c r="K35" s="12"/>
    </row>
    <row r="36" spans="2:11" x14ac:dyDescent="0.3">
      <c r="B36" s="8"/>
      <c r="C36" s="1"/>
      <c r="D36" s="1"/>
      <c r="E36" s="1"/>
      <c r="F36" s="139"/>
      <c r="G36" s="139"/>
      <c r="H36" s="139"/>
      <c r="I36" s="139"/>
      <c r="J36" s="139"/>
      <c r="K36" s="12"/>
    </row>
    <row r="37" spans="2:11" x14ac:dyDescent="0.3">
      <c r="B37" s="8"/>
      <c r="C37" s="1"/>
      <c r="D37" s="1"/>
      <c r="E37" s="1"/>
      <c r="F37" s="139"/>
      <c r="G37" s="139"/>
      <c r="H37" s="139"/>
      <c r="I37" s="139"/>
      <c r="J37" s="139"/>
      <c r="K37" s="12"/>
    </row>
    <row r="38" spans="2:11" ht="14.4" thickBot="1" x14ac:dyDescent="0.35">
      <c r="B38" s="8"/>
      <c r="C38" s="1"/>
      <c r="D38" s="1"/>
      <c r="E38" s="1"/>
      <c r="F38" s="139"/>
      <c r="G38" s="139"/>
      <c r="H38" s="139"/>
      <c r="I38" s="139"/>
      <c r="J38" s="139"/>
      <c r="K38" s="12"/>
    </row>
    <row r="39" spans="2:11" ht="15.75" customHeight="1" thickBot="1" x14ac:dyDescent="0.35">
      <c r="B39" s="8"/>
      <c r="C39" s="36" t="s">
        <v>20</v>
      </c>
      <c r="D39" s="209" t="s">
        <v>9</v>
      </c>
      <c r="E39" s="210"/>
      <c r="F39" s="141">
        <v>800</v>
      </c>
      <c r="G39" s="141">
        <v>800</v>
      </c>
      <c r="H39" s="141">
        <v>1200</v>
      </c>
      <c r="I39" s="141">
        <v>1200</v>
      </c>
      <c r="J39" s="142">
        <v>1200</v>
      </c>
      <c r="K39" s="12"/>
    </row>
    <row r="40" spans="2:11" ht="14.4" thickBot="1" x14ac:dyDescent="0.35">
      <c r="B40" s="8"/>
      <c r="C40" s="9"/>
      <c r="D40" s="9"/>
      <c r="E40" s="9"/>
      <c r="F40" s="140"/>
      <c r="G40" s="140"/>
      <c r="H40" s="140"/>
      <c r="I40" s="140"/>
      <c r="J40" s="140"/>
      <c r="K40" s="12"/>
    </row>
    <row r="41" spans="2:11" x14ac:dyDescent="0.3">
      <c r="B41" s="8"/>
      <c r="C41" s="13" t="s">
        <v>6</v>
      </c>
      <c r="D41" s="14" t="s">
        <v>8</v>
      </c>
      <c r="E41" s="14" t="s">
        <v>5</v>
      </c>
      <c r="F41" s="143" t="s">
        <v>0</v>
      </c>
      <c r="G41" s="143" t="s">
        <v>1</v>
      </c>
      <c r="H41" s="143" t="s">
        <v>2</v>
      </c>
      <c r="I41" s="143" t="s">
        <v>3</v>
      </c>
      <c r="J41" s="144" t="s">
        <v>4</v>
      </c>
      <c r="K41" s="12"/>
    </row>
    <row r="42" spans="2:11" x14ac:dyDescent="0.3">
      <c r="B42" s="8"/>
      <c r="C42" s="16">
        <v>5</v>
      </c>
      <c r="D42" s="119"/>
      <c r="E42" s="119"/>
      <c r="F42" s="147"/>
      <c r="G42" s="147"/>
      <c r="H42" s="147"/>
      <c r="I42" s="147"/>
      <c r="J42" s="145"/>
      <c r="K42" s="12"/>
    </row>
    <row r="43" spans="2:11" x14ac:dyDescent="0.3">
      <c r="B43" s="8"/>
      <c r="C43" s="16">
        <v>4</v>
      </c>
      <c r="D43" s="119" t="s">
        <v>12</v>
      </c>
      <c r="E43" s="119">
        <f t="shared" ref="E43:E44" si="2">E44+1</f>
        <v>8</v>
      </c>
      <c r="F43" s="148"/>
      <c r="G43" s="148"/>
      <c r="H43" s="200"/>
      <c r="I43" s="200"/>
      <c r="J43" s="201"/>
      <c r="K43" s="12"/>
    </row>
    <row r="44" spans="2:11" x14ac:dyDescent="0.3">
      <c r="B44" s="8"/>
      <c r="C44" s="16">
        <v>3</v>
      </c>
      <c r="D44" s="119" t="s">
        <v>11</v>
      </c>
      <c r="E44" s="119">
        <f t="shared" si="2"/>
        <v>7</v>
      </c>
      <c r="F44" s="148">
        <v>35</v>
      </c>
      <c r="G44" s="148">
        <v>35</v>
      </c>
      <c r="H44" s="200"/>
      <c r="I44" s="200"/>
      <c r="J44" s="201"/>
      <c r="K44" s="12"/>
    </row>
    <row r="45" spans="2:11" x14ac:dyDescent="0.3">
      <c r="B45" s="8"/>
      <c r="C45" s="16">
        <v>2</v>
      </c>
      <c r="D45" s="119" t="s">
        <v>10</v>
      </c>
      <c r="E45" s="119">
        <f>E46+1</f>
        <v>6</v>
      </c>
      <c r="F45" s="148">
        <v>41</v>
      </c>
      <c r="G45" s="148">
        <v>41</v>
      </c>
      <c r="H45" s="200"/>
      <c r="I45" s="200"/>
      <c r="J45" s="201"/>
      <c r="K45" s="12"/>
    </row>
    <row r="46" spans="2:11" ht="14.4" thickBot="1" x14ac:dyDescent="0.35">
      <c r="B46" s="8"/>
      <c r="C46" s="18">
        <v>1</v>
      </c>
      <c r="D46" s="19" t="s">
        <v>7</v>
      </c>
      <c r="E46" s="19">
        <f>'Simulation parameters'!F49</f>
        <v>5</v>
      </c>
      <c r="F46" s="149">
        <v>50</v>
      </c>
      <c r="G46" s="149">
        <v>50</v>
      </c>
      <c r="H46" s="146">
        <v>160</v>
      </c>
      <c r="I46" s="146">
        <v>160</v>
      </c>
      <c r="J46" s="146">
        <v>160</v>
      </c>
      <c r="K46" s="12"/>
    </row>
    <row r="47" spans="2:11" x14ac:dyDescent="0.3">
      <c r="B47" s="8"/>
      <c r="C47" s="1"/>
      <c r="D47" s="1"/>
      <c r="E47" s="1"/>
      <c r="F47" s="139"/>
      <c r="G47" s="139"/>
      <c r="H47" s="139"/>
      <c r="I47" s="139"/>
      <c r="J47" s="139"/>
      <c r="K47" s="12"/>
    </row>
    <row r="48" spans="2:11" x14ac:dyDescent="0.3">
      <c r="B48" s="8"/>
      <c r="C48" s="1"/>
      <c r="D48" s="1"/>
      <c r="E48" s="1"/>
      <c r="F48" s="139"/>
      <c r="G48" s="139"/>
      <c r="H48" s="139"/>
      <c r="I48" s="139"/>
      <c r="J48" s="139"/>
      <c r="K48" s="12"/>
    </row>
    <row r="49" spans="2:11" ht="14.4" thickBot="1" x14ac:dyDescent="0.35">
      <c r="B49" s="8"/>
      <c r="C49" s="1"/>
      <c r="D49" s="1"/>
      <c r="E49" s="1"/>
      <c r="F49" s="139"/>
      <c r="G49" s="139"/>
      <c r="H49" s="139"/>
      <c r="I49" s="139"/>
      <c r="J49" s="139"/>
      <c r="K49" s="12"/>
    </row>
    <row r="50" spans="2:11" ht="15.75" customHeight="1" thickBot="1" x14ac:dyDescent="0.35">
      <c r="B50" s="8"/>
      <c r="C50" s="36" t="s">
        <v>21</v>
      </c>
      <c r="D50" s="209" t="s">
        <v>9</v>
      </c>
      <c r="E50" s="210"/>
      <c r="F50" s="141">
        <v>800</v>
      </c>
      <c r="G50" s="141">
        <v>800</v>
      </c>
      <c r="H50" s="141">
        <v>1400</v>
      </c>
      <c r="I50" s="141">
        <v>1400</v>
      </c>
      <c r="J50" s="142">
        <v>1400</v>
      </c>
      <c r="K50" s="12"/>
    </row>
    <row r="51" spans="2:11" ht="14.4" thickBot="1" x14ac:dyDescent="0.35">
      <c r="B51" s="8"/>
      <c r="C51" s="9"/>
      <c r="D51" s="9"/>
      <c r="E51" s="9"/>
      <c r="F51" s="140"/>
      <c r="G51" s="140"/>
      <c r="H51" s="140"/>
      <c r="I51" s="140"/>
      <c r="J51" s="140"/>
      <c r="K51" s="12"/>
    </row>
    <row r="52" spans="2:11" x14ac:dyDescent="0.3">
      <c r="B52" s="8"/>
      <c r="C52" s="13" t="s">
        <v>6</v>
      </c>
      <c r="D52" s="14" t="s">
        <v>8</v>
      </c>
      <c r="E52" s="14" t="s">
        <v>5</v>
      </c>
      <c r="F52" s="143" t="s">
        <v>0</v>
      </c>
      <c r="G52" s="143" t="s">
        <v>1</v>
      </c>
      <c r="H52" s="143" t="s">
        <v>2</v>
      </c>
      <c r="I52" s="143" t="s">
        <v>3</v>
      </c>
      <c r="J52" s="144" t="s">
        <v>4</v>
      </c>
      <c r="K52" s="12"/>
    </row>
    <row r="53" spans="2:11" x14ac:dyDescent="0.3">
      <c r="B53" s="8"/>
      <c r="C53" s="16">
        <v>5</v>
      </c>
      <c r="D53" s="119"/>
      <c r="E53" s="119"/>
      <c r="F53" s="147"/>
      <c r="G53" s="147"/>
      <c r="H53" s="147"/>
      <c r="I53" s="147"/>
      <c r="J53" s="145"/>
      <c r="K53" s="12"/>
    </row>
    <row r="54" spans="2:11" x14ac:dyDescent="0.3">
      <c r="B54" s="8"/>
      <c r="C54" s="16">
        <v>4</v>
      </c>
      <c r="D54" s="119" t="s">
        <v>12</v>
      </c>
      <c r="E54" s="119">
        <f t="shared" ref="E54:E55" si="3">E55+1</f>
        <v>8</v>
      </c>
      <c r="F54" s="148"/>
      <c r="G54" s="148"/>
      <c r="H54" s="200"/>
      <c r="I54" s="200"/>
      <c r="J54" s="201"/>
      <c r="K54" s="12"/>
    </row>
    <row r="55" spans="2:11" x14ac:dyDescent="0.3">
      <c r="B55" s="8"/>
      <c r="C55" s="16">
        <v>3</v>
      </c>
      <c r="D55" s="119" t="s">
        <v>11</v>
      </c>
      <c r="E55" s="119">
        <f t="shared" si="3"/>
        <v>7</v>
      </c>
      <c r="F55" s="148">
        <v>35</v>
      </c>
      <c r="G55" s="148">
        <v>35</v>
      </c>
      <c r="H55" s="200"/>
      <c r="I55" s="200"/>
      <c r="J55" s="201"/>
      <c r="K55" s="12"/>
    </row>
    <row r="56" spans="2:11" x14ac:dyDescent="0.3">
      <c r="B56" s="8"/>
      <c r="C56" s="16">
        <v>2</v>
      </c>
      <c r="D56" s="119" t="s">
        <v>10</v>
      </c>
      <c r="E56" s="119">
        <f>E57+1</f>
        <v>6</v>
      </c>
      <c r="F56" s="148">
        <v>41</v>
      </c>
      <c r="G56" s="148">
        <v>41</v>
      </c>
      <c r="H56" s="200"/>
      <c r="I56" s="200"/>
      <c r="J56" s="201"/>
      <c r="K56" s="12"/>
    </row>
    <row r="57" spans="2:11" ht="14.4" thickBot="1" x14ac:dyDescent="0.35">
      <c r="B57" s="8"/>
      <c r="C57" s="18">
        <v>1</v>
      </c>
      <c r="D57" s="19" t="s">
        <v>7</v>
      </c>
      <c r="E57" s="19">
        <f>'Simulation parameters'!F57</f>
        <v>5</v>
      </c>
      <c r="F57" s="149">
        <v>50</v>
      </c>
      <c r="G57" s="149">
        <v>50</v>
      </c>
      <c r="H57" s="146">
        <v>200</v>
      </c>
      <c r="I57" s="146">
        <v>200</v>
      </c>
      <c r="J57" s="146">
        <v>200</v>
      </c>
      <c r="K57" s="12"/>
    </row>
    <row r="58" spans="2:11" ht="9" customHeight="1" x14ac:dyDescent="0.3">
      <c r="B58" s="21"/>
      <c r="C58" s="22"/>
      <c r="D58" s="22"/>
      <c r="E58" s="22"/>
      <c r="F58" s="22"/>
      <c r="G58" s="22"/>
      <c r="H58" s="22"/>
      <c r="I58" s="22"/>
      <c r="J58" s="22"/>
      <c r="K58" s="23"/>
    </row>
  </sheetData>
  <mergeCells count="9">
    <mergeCell ref="D28:E28"/>
    <mergeCell ref="D39:E39"/>
    <mergeCell ref="D50:E50"/>
    <mergeCell ref="C5:J7"/>
    <mergeCell ref="D10:E10"/>
    <mergeCell ref="D11:E11"/>
    <mergeCell ref="D12:E12"/>
    <mergeCell ref="D13:E13"/>
    <mergeCell ref="D17:E17"/>
  </mergeCells>
  <conditionalFormatting sqref="F20:J20">
    <cfRule type="cellIs" dxfId="75" priority="11" operator="greaterThan">
      <formula>F$10/$E20</formula>
    </cfRule>
  </conditionalFormatting>
  <conditionalFormatting sqref="H21:J24">
    <cfRule type="cellIs" dxfId="74" priority="7" operator="greaterThan">
      <formula>H$10/$E21</formula>
    </cfRule>
  </conditionalFormatting>
  <conditionalFormatting sqref="F32:J35">
    <cfRule type="cellIs" dxfId="73" priority="6" operator="greaterThan">
      <formula>F$11/$E32</formula>
    </cfRule>
  </conditionalFormatting>
  <conditionalFormatting sqref="H43:J46">
    <cfRule type="cellIs" dxfId="72" priority="5" operator="greaterThan">
      <formula>H$12/$E43</formula>
    </cfRule>
  </conditionalFormatting>
  <conditionalFormatting sqref="H54:J57">
    <cfRule type="cellIs" dxfId="71" priority="4" operator="greaterThan">
      <formula>H$13/$E54</formula>
    </cfRule>
  </conditionalFormatting>
  <conditionalFormatting sqref="F43:G46">
    <cfRule type="cellIs" dxfId="70" priority="3" operator="greaterThan">
      <formula>F$11/$E43</formula>
    </cfRule>
  </conditionalFormatting>
  <conditionalFormatting sqref="F54:G57">
    <cfRule type="cellIs" dxfId="69" priority="2" operator="greaterThan">
      <formula>F$11/$E54</formula>
    </cfRule>
  </conditionalFormatting>
  <conditionalFormatting sqref="F21:G24">
    <cfRule type="cellIs" dxfId="68" priority="1" operator="greaterThan">
      <formula>F$11/$E21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0" workbookViewId="0">
      <selection activeCell="N53" sqref="N53"/>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66"/>
      <c r="C2" s="67"/>
      <c r="D2" s="67"/>
      <c r="E2" s="67"/>
      <c r="F2" s="67"/>
      <c r="G2" s="67"/>
      <c r="H2" s="67"/>
      <c r="I2" s="67"/>
      <c r="J2" s="67"/>
      <c r="K2" s="68"/>
    </row>
    <row r="3" spans="2:11" ht="18" x14ac:dyDescent="0.35">
      <c r="B3" s="69"/>
      <c r="C3" s="70" t="s">
        <v>37</v>
      </c>
      <c r="D3" s="71"/>
      <c r="E3" s="71"/>
      <c r="F3" s="71"/>
      <c r="G3" s="71"/>
      <c r="H3" s="71"/>
      <c r="I3" s="71"/>
      <c r="J3" s="71"/>
      <c r="K3" s="72"/>
    </row>
    <row r="4" spans="2:11" ht="14.4" x14ac:dyDescent="0.3">
      <c r="B4" s="69"/>
      <c r="C4" s="73"/>
      <c r="D4" s="71"/>
      <c r="E4" s="71"/>
      <c r="F4" s="71"/>
      <c r="G4" s="71"/>
      <c r="H4" s="71"/>
      <c r="I4" s="71"/>
      <c r="J4" s="71"/>
      <c r="K4" s="72"/>
    </row>
    <row r="5" spans="2:11" ht="15" customHeight="1" x14ac:dyDescent="0.3">
      <c r="B5" s="69"/>
      <c r="C5" s="213" t="s">
        <v>59</v>
      </c>
      <c r="D5" s="213"/>
      <c r="E5" s="213"/>
      <c r="F5" s="213"/>
      <c r="G5" s="213"/>
      <c r="H5" s="213"/>
      <c r="I5" s="213"/>
      <c r="J5" s="213"/>
      <c r="K5" s="72"/>
    </row>
    <row r="6" spans="2:11" ht="15" customHeight="1" x14ac:dyDescent="0.3">
      <c r="B6" s="69"/>
      <c r="C6" s="213"/>
      <c r="D6" s="213"/>
      <c r="E6" s="213"/>
      <c r="F6" s="213"/>
      <c r="G6" s="213"/>
      <c r="H6" s="213"/>
      <c r="I6" s="213"/>
      <c r="J6" s="213"/>
      <c r="K6" s="72"/>
    </row>
    <row r="7" spans="2:11" ht="63" customHeight="1" x14ac:dyDescent="0.3">
      <c r="B7" s="69"/>
      <c r="C7" s="213"/>
      <c r="D7" s="213"/>
      <c r="E7" s="213"/>
      <c r="F7" s="213"/>
      <c r="G7" s="213"/>
      <c r="H7" s="213"/>
      <c r="I7" s="213"/>
      <c r="J7" s="213"/>
      <c r="K7" s="72"/>
    </row>
    <row r="8" spans="2:11" x14ac:dyDescent="0.3">
      <c r="B8" s="69"/>
      <c r="C8" s="71"/>
      <c r="D8" s="71"/>
      <c r="E8" s="71"/>
      <c r="F8" s="71"/>
      <c r="G8" s="71"/>
      <c r="H8" s="71"/>
      <c r="I8" s="71"/>
      <c r="J8" s="71"/>
      <c r="K8" s="72"/>
    </row>
    <row r="9" spans="2:11" x14ac:dyDescent="0.3">
      <c r="B9" s="69"/>
      <c r="C9" s="71"/>
      <c r="D9" s="71"/>
      <c r="E9" s="71"/>
      <c r="F9" s="110" t="s">
        <v>0</v>
      </c>
      <c r="G9" s="110" t="s">
        <v>1</v>
      </c>
      <c r="H9" s="110" t="s">
        <v>2</v>
      </c>
      <c r="I9" s="110" t="s">
        <v>3</v>
      </c>
      <c r="J9" s="110" t="s">
        <v>4</v>
      </c>
      <c r="K9" s="72"/>
    </row>
    <row r="10" spans="2:11" x14ac:dyDescent="0.3">
      <c r="B10" s="69"/>
      <c r="C10" s="71"/>
      <c r="D10" s="214" t="s">
        <v>53</v>
      </c>
      <c r="E10" s="214"/>
      <c r="F10" s="74">
        <v>750</v>
      </c>
      <c r="G10" s="74">
        <v>750</v>
      </c>
      <c r="H10" s="74">
        <v>1000</v>
      </c>
      <c r="I10" s="74">
        <v>1000</v>
      </c>
      <c r="J10" s="74">
        <v>1000</v>
      </c>
      <c r="K10" s="72"/>
    </row>
    <row r="11" spans="2:11" x14ac:dyDescent="0.3">
      <c r="B11" s="69"/>
      <c r="C11" s="71"/>
      <c r="D11" s="214" t="s">
        <v>54</v>
      </c>
      <c r="E11" s="214"/>
      <c r="F11" s="74">
        <v>750</v>
      </c>
      <c r="G11" s="74">
        <v>750</v>
      </c>
      <c r="H11" s="74">
        <v>750</v>
      </c>
      <c r="I11" s="74">
        <v>750</v>
      </c>
      <c r="J11" s="74">
        <v>750</v>
      </c>
      <c r="K11" s="72"/>
    </row>
    <row r="12" spans="2:11" x14ac:dyDescent="0.3">
      <c r="B12" s="69"/>
      <c r="C12" s="71"/>
      <c r="D12" s="214" t="s">
        <v>55</v>
      </c>
      <c r="E12" s="214"/>
      <c r="F12" s="74">
        <v>750</v>
      </c>
      <c r="G12" s="74">
        <v>750</v>
      </c>
      <c r="H12" s="74">
        <v>750</v>
      </c>
      <c r="I12" s="74">
        <v>750</v>
      </c>
      <c r="J12" s="74">
        <v>750</v>
      </c>
      <c r="K12" s="72"/>
    </row>
    <row r="13" spans="2:11" x14ac:dyDescent="0.3">
      <c r="B13" s="69"/>
      <c r="C13" s="71"/>
      <c r="D13" s="214" t="s">
        <v>56</v>
      </c>
      <c r="E13" s="214"/>
      <c r="F13" s="74">
        <v>750</v>
      </c>
      <c r="G13" s="74">
        <v>750</v>
      </c>
      <c r="H13" s="74">
        <v>500</v>
      </c>
      <c r="I13" s="74">
        <v>500</v>
      </c>
      <c r="J13" s="74">
        <v>500</v>
      </c>
      <c r="K13" s="72"/>
    </row>
    <row r="14" spans="2:11" ht="14.4" thickBot="1" x14ac:dyDescent="0.35">
      <c r="B14" s="75"/>
      <c r="C14" s="76"/>
      <c r="D14" s="76"/>
      <c r="E14" s="76"/>
      <c r="F14" s="76"/>
      <c r="G14" s="76"/>
      <c r="H14" s="76"/>
      <c r="I14" s="76"/>
      <c r="J14" s="76"/>
      <c r="K14" s="77"/>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89" t="s">
        <v>8</v>
      </c>
      <c r="E19" s="189" t="s">
        <v>5</v>
      </c>
      <c r="F19" s="189" t="s">
        <v>0</v>
      </c>
      <c r="G19" s="189" t="s">
        <v>1</v>
      </c>
      <c r="H19" s="189" t="s">
        <v>2</v>
      </c>
      <c r="I19" s="189" t="s">
        <v>3</v>
      </c>
      <c r="J19" s="190" t="s">
        <v>4</v>
      </c>
      <c r="K19" s="12"/>
    </row>
    <row r="20" spans="2:11" x14ac:dyDescent="0.3">
      <c r="B20" s="8"/>
      <c r="C20" s="16">
        <v>5</v>
      </c>
      <c r="D20" s="197"/>
      <c r="E20" s="197"/>
      <c r="F20" s="197"/>
      <c r="G20" s="197"/>
      <c r="H20" s="197"/>
      <c r="I20" s="197"/>
      <c r="J20" s="191"/>
      <c r="K20" s="12"/>
    </row>
    <row r="21" spans="2:11" x14ac:dyDescent="0.3">
      <c r="B21" s="8"/>
      <c r="C21" s="16">
        <v>4</v>
      </c>
      <c r="D21" s="197" t="s">
        <v>12</v>
      </c>
      <c r="E21" s="197">
        <f t="shared" ref="E21:E22" si="0">E22+1</f>
        <v>8</v>
      </c>
      <c r="F21" s="195"/>
      <c r="G21" s="195"/>
      <c r="H21" s="195"/>
      <c r="I21" s="195"/>
      <c r="J21" s="202"/>
      <c r="K21" s="12"/>
    </row>
    <row r="22" spans="2:11" x14ac:dyDescent="0.3">
      <c r="B22" s="8"/>
      <c r="C22" s="16">
        <v>3</v>
      </c>
      <c r="D22" s="197" t="s">
        <v>11</v>
      </c>
      <c r="E22" s="197">
        <f t="shared" si="0"/>
        <v>7</v>
      </c>
      <c r="F22" s="195">
        <v>107.14285714285714</v>
      </c>
      <c r="G22" s="195">
        <v>107.14285714285714</v>
      </c>
      <c r="H22" s="195">
        <v>142.85714285714286</v>
      </c>
      <c r="I22" s="195">
        <v>142.85714285714286</v>
      </c>
      <c r="J22" s="202">
        <v>142.85714285714286</v>
      </c>
      <c r="K22" s="12"/>
    </row>
    <row r="23" spans="2:11" x14ac:dyDescent="0.3">
      <c r="B23" s="8"/>
      <c r="C23" s="16">
        <v>2</v>
      </c>
      <c r="D23" s="197" t="s">
        <v>10</v>
      </c>
      <c r="E23" s="197">
        <f>E24+1</f>
        <v>6</v>
      </c>
      <c r="F23" s="195">
        <v>125</v>
      </c>
      <c r="G23" s="195">
        <v>125</v>
      </c>
      <c r="H23" s="195">
        <v>166.66666666666666</v>
      </c>
      <c r="I23" s="195">
        <v>166.66666666666666</v>
      </c>
      <c r="J23" s="202">
        <v>166.66666666666666</v>
      </c>
      <c r="K23" s="12"/>
    </row>
    <row r="24" spans="2:11" ht="14.4" thickBot="1" x14ac:dyDescent="0.35">
      <c r="B24" s="8"/>
      <c r="C24" s="18">
        <v>1</v>
      </c>
      <c r="D24" s="192" t="s">
        <v>7</v>
      </c>
      <c r="E24" s="192">
        <f>'Simulation parameters'!F33</f>
        <v>5</v>
      </c>
      <c r="F24" s="138">
        <v>150</v>
      </c>
      <c r="G24" s="138">
        <v>150</v>
      </c>
      <c r="H24" s="138">
        <v>200</v>
      </c>
      <c r="I24" s="138">
        <v>200</v>
      </c>
      <c r="J24" s="203">
        <v>200</v>
      </c>
      <c r="K24" s="12"/>
    </row>
    <row r="25" spans="2:11" x14ac:dyDescent="0.3">
      <c r="B25" s="8"/>
      <c r="C25" s="1"/>
      <c r="D25" s="1"/>
      <c r="E25" s="1"/>
      <c r="F25" s="134"/>
      <c r="G25" s="134"/>
      <c r="H25" s="134"/>
      <c r="I25" s="134"/>
      <c r="J25" s="134"/>
      <c r="K25" s="12"/>
    </row>
    <row r="26" spans="2:11" x14ac:dyDescent="0.3">
      <c r="B26" s="8"/>
      <c r="C26" s="1"/>
      <c r="D26" s="1"/>
      <c r="E26" s="1"/>
      <c r="F26" s="134"/>
      <c r="G26" s="134"/>
      <c r="H26" s="134"/>
      <c r="I26" s="134"/>
      <c r="J26" s="134"/>
      <c r="K26" s="12"/>
    </row>
    <row r="27" spans="2:11" ht="14.4" thickBot="1" x14ac:dyDescent="0.35">
      <c r="B27" s="8"/>
      <c r="C27" s="1"/>
      <c r="D27" s="1"/>
      <c r="E27" s="1"/>
      <c r="F27" s="134"/>
      <c r="G27" s="134"/>
      <c r="H27" s="134"/>
      <c r="I27" s="134"/>
      <c r="J27" s="134"/>
      <c r="K27" s="12"/>
    </row>
    <row r="28" spans="2:11" ht="15.75" customHeight="1" thickBot="1" x14ac:dyDescent="0.35">
      <c r="B28" s="8"/>
      <c r="C28" s="36" t="s">
        <v>19</v>
      </c>
      <c r="D28" s="209" t="s">
        <v>9</v>
      </c>
      <c r="E28" s="210"/>
      <c r="F28" s="136">
        <v>800</v>
      </c>
      <c r="G28" s="136">
        <v>800</v>
      </c>
      <c r="H28" s="136">
        <v>1000</v>
      </c>
      <c r="I28" s="136">
        <v>1000</v>
      </c>
      <c r="J28" s="137">
        <v>1000</v>
      </c>
      <c r="K28" s="12"/>
    </row>
    <row r="29" spans="2:11" ht="14.4" thickBot="1" x14ac:dyDescent="0.35">
      <c r="B29" s="8"/>
      <c r="C29" s="9"/>
      <c r="D29" s="9"/>
      <c r="E29" s="9"/>
      <c r="F29" s="135"/>
      <c r="G29" s="135"/>
      <c r="H29" s="135"/>
      <c r="I29" s="135"/>
      <c r="J29" s="135"/>
      <c r="K29" s="12"/>
    </row>
    <row r="30" spans="2:11" x14ac:dyDescent="0.3">
      <c r="B30" s="8"/>
      <c r="C30" s="13" t="s">
        <v>6</v>
      </c>
      <c r="D30" s="189" t="s">
        <v>8</v>
      </c>
      <c r="E30" s="189" t="s">
        <v>5</v>
      </c>
      <c r="F30" s="189" t="s">
        <v>0</v>
      </c>
      <c r="G30" s="189" t="s">
        <v>1</v>
      </c>
      <c r="H30" s="189" t="s">
        <v>2</v>
      </c>
      <c r="I30" s="189" t="s">
        <v>3</v>
      </c>
      <c r="J30" s="190" t="s">
        <v>4</v>
      </c>
      <c r="K30" s="12"/>
    </row>
    <row r="31" spans="2:11" x14ac:dyDescent="0.3">
      <c r="B31" s="8"/>
      <c r="C31" s="16">
        <v>5</v>
      </c>
      <c r="D31" s="197"/>
      <c r="E31" s="197"/>
      <c r="F31" s="197"/>
      <c r="G31" s="197"/>
      <c r="H31" s="197"/>
      <c r="I31" s="197"/>
      <c r="J31" s="191"/>
      <c r="K31" s="12"/>
    </row>
    <row r="32" spans="2:11" x14ac:dyDescent="0.3">
      <c r="B32" s="8"/>
      <c r="C32" s="16">
        <v>4</v>
      </c>
      <c r="D32" s="197" t="s">
        <v>12</v>
      </c>
      <c r="E32" s="197">
        <f t="shared" ref="E32:E33" si="1">E33+1</f>
        <v>8</v>
      </c>
      <c r="F32" s="195"/>
      <c r="G32" s="195"/>
      <c r="H32" s="195"/>
      <c r="I32" s="195"/>
      <c r="J32" s="202"/>
      <c r="K32" s="12"/>
    </row>
    <row r="33" spans="2:11" x14ac:dyDescent="0.3">
      <c r="B33" s="8"/>
      <c r="C33" s="16">
        <v>3</v>
      </c>
      <c r="D33" s="197" t="s">
        <v>11</v>
      </c>
      <c r="E33" s="197">
        <f t="shared" si="1"/>
        <v>7</v>
      </c>
      <c r="F33" s="195">
        <v>107.14285714285714</v>
      </c>
      <c r="G33" s="195">
        <v>107.14285714285714</v>
      </c>
      <c r="H33" s="195"/>
      <c r="I33" s="195"/>
      <c r="J33" s="202"/>
      <c r="K33" s="12"/>
    </row>
    <row r="34" spans="2:11" x14ac:dyDescent="0.3">
      <c r="B34" s="8"/>
      <c r="C34" s="16">
        <v>2</v>
      </c>
      <c r="D34" s="197" t="s">
        <v>10</v>
      </c>
      <c r="E34" s="197">
        <f>E35+1</f>
        <v>6</v>
      </c>
      <c r="F34" s="195">
        <v>125</v>
      </c>
      <c r="G34" s="195">
        <v>125</v>
      </c>
      <c r="H34" s="195">
        <v>125</v>
      </c>
      <c r="I34" s="195">
        <v>125</v>
      </c>
      <c r="J34" s="202">
        <v>125</v>
      </c>
      <c r="K34" s="12"/>
    </row>
    <row r="35" spans="2:11" ht="14.4" thickBot="1" x14ac:dyDescent="0.35">
      <c r="B35" s="8"/>
      <c r="C35" s="18">
        <v>1</v>
      </c>
      <c r="D35" s="192" t="s">
        <v>7</v>
      </c>
      <c r="E35" s="192">
        <f>'Simulation parameters'!F41</f>
        <v>5</v>
      </c>
      <c r="F35" s="138">
        <v>150</v>
      </c>
      <c r="G35" s="138">
        <v>150</v>
      </c>
      <c r="H35" s="138">
        <v>150</v>
      </c>
      <c r="I35" s="138">
        <v>150</v>
      </c>
      <c r="J35" s="203">
        <v>150</v>
      </c>
      <c r="K35" s="12"/>
    </row>
    <row r="36" spans="2:11" x14ac:dyDescent="0.3">
      <c r="B36" s="8"/>
      <c r="C36" s="1"/>
      <c r="D36" s="1"/>
      <c r="E36" s="1"/>
      <c r="F36" s="134"/>
      <c r="G36" s="134"/>
      <c r="H36" s="134"/>
      <c r="I36" s="134"/>
      <c r="J36" s="134"/>
      <c r="K36" s="12"/>
    </row>
    <row r="37" spans="2:11" x14ac:dyDescent="0.3">
      <c r="B37" s="8"/>
      <c r="C37" s="1"/>
      <c r="D37" s="1"/>
      <c r="E37" s="1"/>
      <c r="F37" s="134"/>
      <c r="G37" s="134"/>
      <c r="H37" s="134"/>
      <c r="I37" s="134"/>
      <c r="J37" s="134"/>
      <c r="K37" s="12"/>
    </row>
    <row r="38" spans="2:11" ht="14.4" thickBot="1" x14ac:dyDescent="0.35">
      <c r="B38" s="8"/>
      <c r="C38" s="1"/>
      <c r="D38" s="1"/>
      <c r="E38" s="1"/>
      <c r="F38" s="134"/>
      <c r="G38" s="134"/>
      <c r="H38" s="134"/>
      <c r="I38" s="134"/>
      <c r="J38" s="134"/>
      <c r="K38" s="12"/>
    </row>
    <row r="39" spans="2:11" ht="15.75" customHeight="1" thickBot="1" x14ac:dyDescent="0.35">
      <c r="B39" s="8"/>
      <c r="C39" s="36" t="s">
        <v>20</v>
      </c>
      <c r="D39" s="209" t="s">
        <v>9</v>
      </c>
      <c r="E39" s="210"/>
      <c r="F39" s="136">
        <v>800</v>
      </c>
      <c r="G39" s="136">
        <v>800</v>
      </c>
      <c r="H39" s="136">
        <v>1200</v>
      </c>
      <c r="I39" s="136">
        <v>1200</v>
      </c>
      <c r="J39" s="137">
        <v>1200</v>
      </c>
      <c r="K39" s="12"/>
    </row>
    <row r="40" spans="2:11" ht="14.4" thickBot="1" x14ac:dyDescent="0.35">
      <c r="B40" s="8"/>
      <c r="C40" s="9"/>
      <c r="D40" s="9"/>
      <c r="E40" s="9"/>
      <c r="F40" s="135"/>
      <c r="G40" s="135"/>
      <c r="H40" s="135"/>
      <c r="I40" s="135"/>
      <c r="J40" s="135"/>
      <c r="K40" s="12"/>
    </row>
    <row r="41" spans="2:11" x14ac:dyDescent="0.3">
      <c r="B41" s="8"/>
      <c r="C41" s="13" t="s">
        <v>6</v>
      </c>
      <c r="D41" s="189" t="s">
        <v>8</v>
      </c>
      <c r="E41" s="189" t="s">
        <v>5</v>
      </c>
      <c r="F41" s="189" t="s">
        <v>0</v>
      </c>
      <c r="G41" s="189" t="s">
        <v>1</v>
      </c>
      <c r="H41" s="189" t="s">
        <v>2</v>
      </c>
      <c r="I41" s="189" t="s">
        <v>3</v>
      </c>
      <c r="J41" s="190" t="s">
        <v>4</v>
      </c>
      <c r="K41" s="12"/>
    </row>
    <row r="42" spans="2:11" x14ac:dyDescent="0.3">
      <c r="B42" s="8"/>
      <c r="C42" s="16">
        <v>5</v>
      </c>
      <c r="D42" s="197"/>
      <c r="E42" s="197"/>
      <c r="F42" s="197"/>
      <c r="G42" s="197"/>
      <c r="H42" s="197"/>
      <c r="I42" s="197"/>
      <c r="J42" s="191"/>
      <c r="K42" s="12"/>
    </row>
    <row r="43" spans="2:11" x14ac:dyDescent="0.3">
      <c r="B43" s="8"/>
      <c r="C43" s="16">
        <v>4</v>
      </c>
      <c r="D43" s="197" t="s">
        <v>12</v>
      </c>
      <c r="E43" s="197">
        <f t="shared" ref="E43:E44" si="2">E44+1</f>
        <v>8</v>
      </c>
      <c r="F43" s="195"/>
      <c r="G43" s="195"/>
      <c r="H43" s="195"/>
      <c r="I43" s="195"/>
      <c r="J43" s="202"/>
      <c r="K43" s="12"/>
    </row>
    <row r="44" spans="2:11" x14ac:dyDescent="0.3">
      <c r="B44" s="8"/>
      <c r="C44" s="16">
        <v>3</v>
      </c>
      <c r="D44" s="197" t="s">
        <v>11</v>
      </c>
      <c r="E44" s="197">
        <f t="shared" si="2"/>
        <v>7</v>
      </c>
      <c r="F44" s="195">
        <v>107.14285714285714</v>
      </c>
      <c r="G44" s="195">
        <v>107.14285714285714</v>
      </c>
      <c r="H44" s="195"/>
      <c r="I44" s="195"/>
      <c r="J44" s="202"/>
      <c r="K44" s="12"/>
    </row>
    <row r="45" spans="2:11" x14ac:dyDescent="0.3">
      <c r="B45" s="8"/>
      <c r="C45" s="16">
        <v>2</v>
      </c>
      <c r="D45" s="197" t="s">
        <v>10</v>
      </c>
      <c r="E45" s="197">
        <f>E46+1</f>
        <v>6</v>
      </c>
      <c r="F45" s="195">
        <v>125</v>
      </c>
      <c r="G45" s="195">
        <v>125</v>
      </c>
      <c r="H45" s="195"/>
      <c r="I45" s="195"/>
      <c r="J45" s="202"/>
      <c r="K45" s="12"/>
    </row>
    <row r="46" spans="2:11" ht="14.4" thickBot="1" x14ac:dyDescent="0.35">
      <c r="B46" s="8"/>
      <c r="C46" s="18">
        <v>1</v>
      </c>
      <c r="D46" s="192" t="s">
        <v>7</v>
      </c>
      <c r="E46" s="192">
        <f>'Simulation parameters'!F49</f>
        <v>5</v>
      </c>
      <c r="F46" s="138">
        <v>150</v>
      </c>
      <c r="G46" s="138">
        <v>150</v>
      </c>
      <c r="H46" s="138">
        <v>150</v>
      </c>
      <c r="I46" s="138">
        <v>150</v>
      </c>
      <c r="J46" s="203">
        <v>150</v>
      </c>
      <c r="K46" s="12"/>
    </row>
    <row r="47" spans="2:11" x14ac:dyDescent="0.3">
      <c r="B47" s="8"/>
      <c r="C47" s="1"/>
      <c r="D47" s="1"/>
      <c r="E47" s="1"/>
      <c r="F47" s="134"/>
      <c r="G47" s="134"/>
      <c r="H47" s="134"/>
      <c r="I47" s="134"/>
      <c r="J47" s="134"/>
      <c r="K47" s="12"/>
    </row>
    <row r="48" spans="2:11" x14ac:dyDescent="0.3">
      <c r="B48" s="8"/>
      <c r="C48" s="1"/>
      <c r="D48" s="1"/>
      <c r="E48" s="1"/>
      <c r="F48" s="134"/>
      <c r="G48" s="134"/>
      <c r="H48" s="134"/>
      <c r="I48" s="134"/>
      <c r="J48" s="134"/>
      <c r="K48" s="12"/>
    </row>
    <row r="49" spans="2:11" ht="14.4" thickBot="1" x14ac:dyDescent="0.35">
      <c r="B49" s="8"/>
      <c r="C49" s="1"/>
      <c r="D49" s="1"/>
      <c r="E49" s="1"/>
      <c r="F49" s="134"/>
      <c r="G49" s="134"/>
      <c r="H49" s="134"/>
      <c r="I49" s="134"/>
      <c r="J49" s="134"/>
      <c r="K49" s="12"/>
    </row>
    <row r="50" spans="2:11" ht="15.75" customHeight="1" thickBot="1" x14ac:dyDescent="0.35">
      <c r="B50" s="8"/>
      <c r="C50" s="36" t="s">
        <v>21</v>
      </c>
      <c r="D50" s="209" t="s">
        <v>9</v>
      </c>
      <c r="E50" s="210"/>
      <c r="F50" s="136">
        <v>800</v>
      </c>
      <c r="G50" s="136">
        <v>800</v>
      </c>
      <c r="H50" s="136">
        <v>1400</v>
      </c>
      <c r="I50" s="136">
        <v>1400</v>
      </c>
      <c r="J50" s="137">
        <v>1400</v>
      </c>
      <c r="K50" s="12"/>
    </row>
    <row r="51" spans="2:11" ht="14.4" thickBot="1" x14ac:dyDescent="0.35">
      <c r="B51" s="8"/>
      <c r="C51" s="9"/>
      <c r="D51" s="9"/>
      <c r="E51" s="9"/>
      <c r="F51" s="135"/>
      <c r="G51" s="135"/>
      <c r="H51" s="135"/>
      <c r="I51" s="135"/>
      <c r="J51" s="135"/>
      <c r="K51" s="12"/>
    </row>
    <row r="52" spans="2:11" x14ac:dyDescent="0.3">
      <c r="B52" s="8"/>
      <c r="C52" s="13" t="s">
        <v>6</v>
      </c>
      <c r="D52" s="189" t="s">
        <v>8</v>
      </c>
      <c r="E52" s="189" t="s">
        <v>5</v>
      </c>
      <c r="F52" s="189" t="s">
        <v>0</v>
      </c>
      <c r="G52" s="189" t="s">
        <v>1</v>
      </c>
      <c r="H52" s="189" t="s">
        <v>2</v>
      </c>
      <c r="I52" s="189" t="s">
        <v>3</v>
      </c>
      <c r="J52" s="190" t="s">
        <v>4</v>
      </c>
      <c r="K52" s="12"/>
    </row>
    <row r="53" spans="2:11" x14ac:dyDescent="0.3">
      <c r="B53" s="8"/>
      <c r="C53" s="16">
        <v>5</v>
      </c>
      <c r="D53" s="197"/>
      <c r="E53" s="197"/>
      <c r="F53" s="197"/>
      <c r="G53" s="197"/>
      <c r="H53" s="197"/>
      <c r="I53" s="197"/>
      <c r="J53" s="191"/>
      <c r="K53" s="12"/>
    </row>
    <row r="54" spans="2:11" x14ac:dyDescent="0.3">
      <c r="B54" s="8"/>
      <c r="C54" s="16">
        <v>4</v>
      </c>
      <c r="D54" s="197" t="s">
        <v>12</v>
      </c>
      <c r="E54" s="197">
        <f t="shared" ref="E54:E55" si="3">E55+1</f>
        <v>8</v>
      </c>
      <c r="F54" s="195"/>
      <c r="G54" s="195"/>
      <c r="H54" s="195"/>
      <c r="I54" s="195"/>
      <c r="J54" s="202"/>
      <c r="K54" s="12"/>
    </row>
    <row r="55" spans="2:11" x14ac:dyDescent="0.3">
      <c r="B55" s="8"/>
      <c r="C55" s="16">
        <v>3</v>
      </c>
      <c r="D55" s="197" t="s">
        <v>11</v>
      </c>
      <c r="E55" s="197">
        <f t="shared" si="3"/>
        <v>7</v>
      </c>
      <c r="F55" s="195">
        <v>107.14285714285714</v>
      </c>
      <c r="G55" s="195">
        <v>107.14285714285714</v>
      </c>
      <c r="H55" s="195"/>
      <c r="I55" s="195"/>
      <c r="J55" s="202"/>
      <c r="K55" s="12"/>
    </row>
    <row r="56" spans="2:11" x14ac:dyDescent="0.3">
      <c r="B56" s="8"/>
      <c r="C56" s="16">
        <v>2</v>
      </c>
      <c r="D56" s="197" t="s">
        <v>10</v>
      </c>
      <c r="E56" s="197">
        <f>E57+1</f>
        <v>6</v>
      </c>
      <c r="F56" s="195">
        <v>125</v>
      </c>
      <c r="G56" s="195">
        <v>125</v>
      </c>
      <c r="H56" s="195"/>
      <c r="I56" s="195"/>
      <c r="J56" s="202"/>
      <c r="K56" s="12"/>
    </row>
    <row r="57" spans="2:11" ht="14.4" thickBot="1" x14ac:dyDescent="0.35">
      <c r="B57" s="8"/>
      <c r="C57" s="18">
        <v>1</v>
      </c>
      <c r="D57" s="192" t="s">
        <v>7</v>
      </c>
      <c r="E57" s="192">
        <f>'Simulation parameters'!F57</f>
        <v>5</v>
      </c>
      <c r="F57" s="138">
        <v>150</v>
      </c>
      <c r="G57" s="138">
        <v>150</v>
      </c>
      <c r="H57" s="138">
        <v>100</v>
      </c>
      <c r="I57" s="138">
        <v>100</v>
      </c>
      <c r="J57" s="203">
        <v>100</v>
      </c>
      <c r="K57" s="12"/>
    </row>
    <row r="58" spans="2:11" ht="9" customHeight="1" x14ac:dyDescent="0.3">
      <c r="B58" s="21"/>
      <c r="C58" s="22"/>
      <c r="D58" s="22"/>
      <c r="E58" s="22"/>
      <c r="F58" s="22"/>
      <c r="G58" s="22"/>
      <c r="H58" s="22"/>
      <c r="I58" s="22"/>
      <c r="J58" s="22"/>
      <c r="K58" s="23"/>
    </row>
  </sheetData>
  <mergeCells count="9">
    <mergeCell ref="C5:J7"/>
    <mergeCell ref="D17:E17"/>
    <mergeCell ref="D28:E28"/>
    <mergeCell ref="D39:E39"/>
    <mergeCell ref="D50:E50"/>
    <mergeCell ref="D10:E10"/>
    <mergeCell ref="D13:E13"/>
    <mergeCell ref="D11:E11"/>
    <mergeCell ref="D12:E12"/>
  </mergeCells>
  <conditionalFormatting sqref="F21:J24">
    <cfRule type="cellIs" dxfId="67" priority="4" operator="greaterThan">
      <formula>F$10/$E21</formula>
    </cfRule>
  </conditionalFormatting>
  <conditionalFormatting sqref="F32:J35">
    <cfRule type="cellIs" dxfId="66" priority="3" operator="greaterThan">
      <formula>F$11/$E32</formula>
    </cfRule>
  </conditionalFormatting>
  <conditionalFormatting sqref="F43:J46">
    <cfRule type="cellIs" dxfId="65" priority="2" operator="greaterThan">
      <formula>F$12/$E43</formula>
    </cfRule>
  </conditionalFormatting>
  <conditionalFormatting sqref="F54:J57">
    <cfRule type="cellIs" dxfId="64" priority="1" operator="greaterThan">
      <formula>F$13/$E54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0" workbookViewId="0">
      <selection activeCell="F54" sqref="F54:G54"/>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66"/>
      <c r="C2" s="67"/>
      <c r="D2" s="67"/>
      <c r="E2" s="67"/>
      <c r="F2" s="67"/>
      <c r="G2" s="67"/>
      <c r="H2" s="67"/>
      <c r="I2" s="67"/>
      <c r="J2" s="67"/>
      <c r="K2" s="68"/>
    </row>
    <row r="3" spans="2:11" ht="18" x14ac:dyDescent="0.35">
      <c r="B3" s="69"/>
      <c r="C3" s="70" t="s">
        <v>38</v>
      </c>
      <c r="D3" s="71"/>
      <c r="E3" s="71"/>
      <c r="F3" s="71"/>
      <c r="G3" s="71"/>
      <c r="H3" s="71"/>
      <c r="I3" s="71"/>
      <c r="J3" s="71"/>
      <c r="K3" s="72"/>
    </row>
    <row r="4" spans="2:11" ht="14.4" x14ac:dyDescent="0.3">
      <c r="B4" s="69"/>
      <c r="C4" s="73"/>
      <c r="D4" s="71"/>
      <c r="E4" s="71"/>
      <c r="F4" s="71"/>
      <c r="G4" s="71"/>
      <c r="H4" s="71"/>
      <c r="I4" s="71"/>
      <c r="J4" s="71"/>
      <c r="K4" s="72"/>
    </row>
    <row r="5" spans="2:11" ht="15" customHeight="1" x14ac:dyDescent="0.3">
      <c r="B5" s="69"/>
      <c r="C5" s="213" t="s">
        <v>59</v>
      </c>
      <c r="D5" s="213"/>
      <c r="E5" s="213"/>
      <c r="F5" s="213"/>
      <c r="G5" s="213"/>
      <c r="H5" s="213"/>
      <c r="I5" s="213"/>
      <c r="J5" s="213"/>
      <c r="K5" s="72"/>
    </row>
    <row r="6" spans="2:11" ht="15" customHeight="1" x14ac:dyDescent="0.3">
      <c r="B6" s="69"/>
      <c r="C6" s="213"/>
      <c r="D6" s="213"/>
      <c r="E6" s="213"/>
      <c r="F6" s="213"/>
      <c r="G6" s="213"/>
      <c r="H6" s="213"/>
      <c r="I6" s="213"/>
      <c r="J6" s="213"/>
      <c r="K6" s="72"/>
    </row>
    <row r="7" spans="2:11" ht="63" customHeight="1" x14ac:dyDescent="0.3">
      <c r="B7" s="69"/>
      <c r="C7" s="213"/>
      <c r="D7" s="213"/>
      <c r="E7" s="213"/>
      <c r="F7" s="213"/>
      <c r="G7" s="213"/>
      <c r="H7" s="213"/>
      <c r="I7" s="213"/>
      <c r="J7" s="213"/>
      <c r="K7" s="72"/>
    </row>
    <row r="8" spans="2:11" x14ac:dyDescent="0.3">
      <c r="B8" s="69"/>
      <c r="C8" s="71"/>
      <c r="D8" s="71"/>
      <c r="E8" s="71"/>
      <c r="F8" s="71"/>
      <c r="G8" s="71"/>
      <c r="H8" s="71"/>
      <c r="I8" s="71"/>
      <c r="J8" s="71"/>
      <c r="K8" s="72"/>
    </row>
    <row r="9" spans="2:11" x14ac:dyDescent="0.3">
      <c r="B9" s="69"/>
      <c r="C9" s="71"/>
      <c r="D9" s="71"/>
      <c r="E9" s="71"/>
      <c r="F9" s="110" t="s">
        <v>0</v>
      </c>
      <c r="G9" s="110" t="s">
        <v>1</v>
      </c>
      <c r="H9" s="110" t="s">
        <v>2</v>
      </c>
      <c r="I9" s="110" t="s">
        <v>3</v>
      </c>
      <c r="J9" s="110" t="s">
        <v>4</v>
      </c>
      <c r="K9" s="72"/>
    </row>
    <row r="10" spans="2:11" x14ac:dyDescent="0.3">
      <c r="B10" s="69"/>
      <c r="C10" s="71"/>
      <c r="D10" s="214" t="s">
        <v>53</v>
      </c>
      <c r="E10" s="214"/>
      <c r="F10" s="74">
        <v>750</v>
      </c>
      <c r="G10" s="74">
        <v>750</v>
      </c>
      <c r="H10" s="74">
        <v>1000</v>
      </c>
      <c r="I10" s="74">
        <v>1000</v>
      </c>
      <c r="J10" s="74">
        <v>1000</v>
      </c>
      <c r="K10" s="72"/>
    </row>
    <row r="11" spans="2:11" x14ac:dyDescent="0.3">
      <c r="B11" s="69"/>
      <c r="C11" s="71"/>
      <c r="D11" s="214" t="s">
        <v>54</v>
      </c>
      <c r="E11" s="214"/>
      <c r="F11" s="74">
        <v>750</v>
      </c>
      <c r="G11" s="74">
        <v>750</v>
      </c>
      <c r="H11" s="74">
        <v>750</v>
      </c>
      <c r="I11" s="74">
        <v>750</v>
      </c>
      <c r="J11" s="74">
        <v>750</v>
      </c>
      <c r="K11" s="72"/>
    </row>
    <row r="12" spans="2:11" x14ac:dyDescent="0.3">
      <c r="B12" s="69"/>
      <c r="C12" s="71"/>
      <c r="D12" s="214" t="s">
        <v>55</v>
      </c>
      <c r="E12" s="214"/>
      <c r="F12" s="74">
        <v>750</v>
      </c>
      <c r="G12" s="74">
        <v>750</v>
      </c>
      <c r="H12" s="74">
        <v>750</v>
      </c>
      <c r="I12" s="74">
        <v>750</v>
      </c>
      <c r="J12" s="74">
        <v>750</v>
      </c>
      <c r="K12" s="72"/>
    </row>
    <row r="13" spans="2:11" x14ac:dyDescent="0.3">
      <c r="B13" s="69"/>
      <c r="C13" s="71"/>
      <c r="D13" s="214" t="s">
        <v>56</v>
      </c>
      <c r="E13" s="214"/>
      <c r="F13" s="74">
        <v>750</v>
      </c>
      <c r="G13" s="74">
        <v>750</v>
      </c>
      <c r="H13" s="74">
        <v>500</v>
      </c>
      <c r="I13" s="74">
        <v>500</v>
      </c>
      <c r="J13" s="74">
        <v>500</v>
      </c>
      <c r="K13" s="72"/>
    </row>
    <row r="14" spans="2:11" ht="14.4" thickBot="1" x14ac:dyDescent="0.35">
      <c r="B14" s="75"/>
      <c r="C14" s="76"/>
      <c r="D14" s="76"/>
      <c r="E14" s="76"/>
      <c r="F14" s="76"/>
      <c r="G14" s="76"/>
      <c r="H14" s="76"/>
      <c r="I14" s="76"/>
      <c r="J14" s="76"/>
      <c r="K14" s="77"/>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119"/>
      <c r="E20" s="119"/>
      <c r="F20" s="119"/>
      <c r="G20" s="119"/>
      <c r="H20" s="119"/>
      <c r="I20" s="119"/>
      <c r="J20" s="17"/>
      <c r="K20" s="12"/>
    </row>
    <row r="21" spans="2:11" x14ac:dyDescent="0.3">
      <c r="B21" s="8"/>
      <c r="C21" s="16">
        <v>4</v>
      </c>
      <c r="D21" s="119" t="s">
        <v>12</v>
      </c>
      <c r="E21" s="119">
        <f t="shared" ref="E21:E22" si="0">E22+1</f>
        <v>8</v>
      </c>
      <c r="F21" s="184"/>
      <c r="G21" s="184"/>
      <c r="H21" s="184"/>
      <c r="I21" s="184"/>
      <c r="J21" s="184"/>
      <c r="K21" s="12"/>
    </row>
    <row r="22" spans="2:11" x14ac:dyDescent="0.3">
      <c r="B22" s="8"/>
      <c r="C22" s="16">
        <v>3</v>
      </c>
      <c r="D22" s="119" t="s">
        <v>11</v>
      </c>
      <c r="E22" s="119">
        <f t="shared" si="0"/>
        <v>7</v>
      </c>
      <c r="F22" s="184">
        <v>107</v>
      </c>
      <c r="G22" s="184">
        <v>107</v>
      </c>
      <c r="H22" s="184">
        <v>142</v>
      </c>
      <c r="I22" s="184">
        <v>142</v>
      </c>
      <c r="J22" s="181">
        <v>142</v>
      </c>
      <c r="K22" s="12"/>
    </row>
    <row r="23" spans="2:11" x14ac:dyDescent="0.3">
      <c r="B23" s="8"/>
      <c r="C23" s="16">
        <v>2</v>
      </c>
      <c r="D23" s="119" t="s">
        <v>10</v>
      </c>
      <c r="E23" s="119">
        <f>E24+1</f>
        <v>6</v>
      </c>
      <c r="F23" s="184">
        <v>125</v>
      </c>
      <c r="G23" s="184">
        <v>125</v>
      </c>
      <c r="H23" s="184">
        <v>165</v>
      </c>
      <c r="I23" s="184">
        <v>165</v>
      </c>
      <c r="J23" s="181">
        <v>165</v>
      </c>
      <c r="K23" s="12"/>
    </row>
    <row r="24" spans="2:11" ht="14.4" thickBot="1" x14ac:dyDescent="0.35">
      <c r="B24" s="8"/>
      <c r="C24" s="18">
        <v>1</v>
      </c>
      <c r="D24" s="19" t="s">
        <v>7</v>
      </c>
      <c r="E24" s="19">
        <f>'Simulation parameters'!F33</f>
        <v>5</v>
      </c>
      <c r="F24" s="182">
        <v>150</v>
      </c>
      <c r="G24" s="182">
        <v>150</v>
      </c>
      <c r="H24" s="182">
        <v>180</v>
      </c>
      <c r="I24" s="182">
        <v>180</v>
      </c>
      <c r="J24" s="183">
        <v>180</v>
      </c>
      <c r="K24" s="12"/>
    </row>
    <row r="25" spans="2:11" x14ac:dyDescent="0.3">
      <c r="B25" s="8"/>
      <c r="C25" s="1"/>
      <c r="D25" s="1"/>
      <c r="E25" s="1"/>
      <c r="F25" s="175"/>
      <c r="G25" s="175"/>
      <c r="H25" s="175"/>
      <c r="I25" s="175"/>
      <c r="J25" s="175"/>
      <c r="K25" s="12"/>
    </row>
    <row r="26" spans="2:11" x14ac:dyDescent="0.3">
      <c r="B26" s="8"/>
      <c r="C26" s="1"/>
      <c r="D26" s="1"/>
      <c r="E26" s="1"/>
      <c r="F26" s="175"/>
      <c r="G26" s="175"/>
      <c r="H26" s="175"/>
      <c r="I26" s="175"/>
      <c r="J26" s="175"/>
      <c r="K26" s="12"/>
    </row>
    <row r="27" spans="2:11" ht="14.4" thickBot="1" x14ac:dyDescent="0.35">
      <c r="B27" s="8"/>
      <c r="C27" s="1"/>
      <c r="D27" s="1"/>
      <c r="E27" s="1"/>
      <c r="F27" s="175"/>
      <c r="G27" s="175"/>
      <c r="H27" s="175"/>
      <c r="I27" s="175"/>
      <c r="J27" s="175"/>
      <c r="K27" s="12"/>
    </row>
    <row r="28" spans="2:11" ht="15.75" customHeight="1" thickBot="1" x14ac:dyDescent="0.35">
      <c r="B28" s="8"/>
      <c r="C28" s="36" t="s">
        <v>19</v>
      </c>
      <c r="D28" s="209" t="s">
        <v>9</v>
      </c>
      <c r="E28" s="210"/>
      <c r="F28" s="177">
        <v>800</v>
      </c>
      <c r="G28" s="177">
        <v>800</v>
      </c>
      <c r="H28" s="177">
        <v>1000</v>
      </c>
      <c r="I28" s="177">
        <v>1000</v>
      </c>
      <c r="J28" s="178">
        <v>1000</v>
      </c>
      <c r="K28" s="12"/>
    </row>
    <row r="29" spans="2:11" ht="14.4" thickBot="1" x14ac:dyDescent="0.35">
      <c r="B29" s="8"/>
      <c r="C29" s="9"/>
      <c r="D29" s="9"/>
      <c r="E29" s="9"/>
      <c r="F29" s="176"/>
      <c r="G29" s="176"/>
      <c r="H29" s="176"/>
      <c r="I29" s="176"/>
      <c r="J29" s="176"/>
      <c r="K29" s="12"/>
    </row>
    <row r="30" spans="2:11" x14ac:dyDescent="0.3">
      <c r="B30" s="8"/>
      <c r="C30" s="13" t="s">
        <v>6</v>
      </c>
      <c r="D30" s="14" t="s">
        <v>8</v>
      </c>
      <c r="E30" s="14" t="s">
        <v>5</v>
      </c>
      <c r="F30" s="179" t="s">
        <v>0</v>
      </c>
      <c r="G30" s="179" t="s">
        <v>1</v>
      </c>
      <c r="H30" s="179" t="s">
        <v>2</v>
      </c>
      <c r="I30" s="179" t="s">
        <v>3</v>
      </c>
      <c r="J30" s="180" t="s">
        <v>4</v>
      </c>
      <c r="K30" s="12"/>
    </row>
    <row r="31" spans="2:11" x14ac:dyDescent="0.3">
      <c r="B31" s="8"/>
      <c r="C31" s="16">
        <v>5</v>
      </c>
      <c r="D31" s="119"/>
      <c r="E31" s="119"/>
      <c r="F31" s="184"/>
      <c r="G31" s="184"/>
      <c r="H31" s="184"/>
      <c r="I31" s="184"/>
      <c r="J31" s="181"/>
      <c r="K31" s="12"/>
    </row>
    <row r="32" spans="2:11" x14ac:dyDescent="0.3">
      <c r="B32" s="8"/>
      <c r="C32" s="16">
        <v>4</v>
      </c>
      <c r="D32" s="119" t="s">
        <v>12</v>
      </c>
      <c r="E32" s="119">
        <f t="shared" ref="E32:E33" si="1">E33+1</f>
        <v>8</v>
      </c>
      <c r="F32" s="184"/>
      <c r="G32" s="184"/>
      <c r="H32" s="184"/>
      <c r="I32" s="184"/>
      <c r="J32" s="181"/>
      <c r="K32" s="12"/>
    </row>
    <row r="33" spans="2:11" x14ac:dyDescent="0.3">
      <c r="B33" s="8"/>
      <c r="C33" s="16">
        <v>3</v>
      </c>
      <c r="D33" s="119" t="s">
        <v>11</v>
      </c>
      <c r="E33" s="119">
        <f t="shared" si="1"/>
        <v>7</v>
      </c>
      <c r="F33" s="184">
        <v>107</v>
      </c>
      <c r="G33" s="184">
        <v>107</v>
      </c>
      <c r="H33" s="184"/>
      <c r="I33" s="184"/>
      <c r="J33" s="181"/>
      <c r="K33" s="12"/>
    </row>
    <row r="34" spans="2:11" x14ac:dyDescent="0.3">
      <c r="B34" s="8"/>
      <c r="C34" s="16">
        <v>2</v>
      </c>
      <c r="D34" s="119" t="s">
        <v>10</v>
      </c>
      <c r="E34" s="119">
        <f>E35+1</f>
        <v>6</v>
      </c>
      <c r="F34" s="184">
        <v>125</v>
      </c>
      <c r="G34" s="184">
        <v>125</v>
      </c>
      <c r="H34" s="184">
        <v>100</v>
      </c>
      <c r="I34" s="184">
        <v>100</v>
      </c>
      <c r="J34" s="181">
        <v>100</v>
      </c>
      <c r="K34" s="12"/>
    </row>
    <row r="35" spans="2:11" ht="14.4" thickBot="1" x14ac:dyDescent="0.35">
      <c r="B35" s="8"/>
      <c r="C35" s="18">
        <v>1</v>
      </c>
      <c r="D35" s="19" t="s">
        <v>7</v>
      </c>
      <c r="E35" s="19">
        <f>'Simulation parameters'!F41</f>
        <v>5</v>
      </c>
      <c r="F35" s="182">
        <v>150</v>
      </c>
      <c r="G35" s="182">
        <v>150</v>
      </c>
      <c r="H35" s="182">
        <v>125</v>
      </c>
      <c r="I35" s="182">
        <v>125</v>
      </c>
      <c r="J35" s="183">
        <v>125</v>
      </c>
      <c r="K35" s="12"/>
    </row>
    <row r="36" spans="2:11" x14ac:dyDescent="0.3">
      <c r="B36" s="8"/>
      <c r="C36" s="1"/>
      <c r="D36" s="1"/>
      <c r="E36" s="1"/>
      <c r="F36" s="175"/>
      <c r="G36" s="175"/>
      <c r="H36" s="175"/>
      <c r="I36" s="175"/>
      <c r="J36" s="175"/>
      <c r="K36" s="12"/>
    </row>
    <row r="37" spans="2:11" x14ac:dyDescent="0.3">
      <c r="B37" s="8"/>
      <c r="C37" s="1"/>
      <c r="D37" s="1"/>
      <c r="E37" s="1"/>
      <c r="F37" s="175"/>
      <c r="G37" s="175"/>
      <c r="H37" s="175"/>
      <c r="I37" s="175"/>
      <c r="J37" s="175"/>
      <c r="K37" s="12"/>
    </row>
    <row r="38" spans="2:11" ht="14.4" thickBot="1" x14ac:dyDescent="0.35">
      <c r="B38" s="8"/>
      <c r="C38" s="1"/>
      <c r="D38" s="1"/>
      <c r="E38" s="1"/>
      <c r="F38" s="175"/>
      <c r="G38" s="175"/>
      <c r="H38" s="175"/>
      <c r="I38" s="175"/>
      <c r="J38" s="175"/>
      <c r="K38" s="12"/>
    </row>
    <row r="39" spans="2:11" ht="15.75" customHeight="1" thickBot="1" x14ac:dyDescent="0.35">
      <c r="B39" s="8"/>
      <c r="C39" s="36" t="s">
        <v>20</v>
      </c>
      <c r="D39" s="209" t="s">
        <v>9</v>
      </c>
      <c r="E39" s="210"/>
      <c r="F39" s="177">
        <v>800</v>
      </c>
      <c r="G39" s="177">
        <v>800</v>
      </c>
      <c r="H39" s="177">
        <v>1200</v>
      </c>
      <c r="I39" s="177">
        <v>1200</v>
      </c>
      <c r="J39" s="178">
        <v>1200</v>
      </c>
      <c r="K39" s="12"/>
    </row>
    <row r="40" spans="2:11" ht="14.4" thickBot="1" x14ac:dyDescent="0.35">
      <c r="B40" s="8"/>
      <c r="C40" s="9"/>
      <c r="D40" s="9"/>
      <c r="E40" s="9"/>
      <c r="F40" s="176"/>
      <c r="G40" s="176"/>
      <c r="H40" s="176"/>
      <c r="I40" s="176"/>
      <c r="J40" s="176"/>
      <c r="K40" s="12"/>
    </row>
    <row r="41" spans="2:11" x14ac:dyDescent="0.3">
      <c r="B41" s="8"/>
      <c r="C41" s="13" t="s">
        <v>6</v>
      </c>
      <c r="D41" s="14" t="s">
        <v>8</v>
      </c>
      <c r="E41" s="14" t="s">
        <v>5</v>
      </c>
      <c r="F41" s="179" t="s">
        <v>0</v>
      </c>
      <c r="G41" s="179" t="s">
        <v>1</v>
      </c>
      <c r="H41" s="179" t="s">
        <v>2</v>
      </c>
      <c r="I41" s="179" t="s">
        <v>3</v>
      </c>
      <c r="J41" s="180" t="s">
        <v>4</v>
      </c>
      <c r="K41" s="12"/>
    </row>
    <row r="42" spans="2:11" x14ac:dyDescent="0.3">
      <c r="B42" s="8"/>
      <c r="C42" s="16">
        <v>5</v>
      </c>
      <c r="D42" s="119"/>
      <c r="E42" s="119"/>
      <c r="F42" s="184"/>
      <c r="G42" s="184"/>
      <c r="H42" s="184"/>
      <c r="I42" s="184"/>
      <c r="J42" s="181"/>
      <c r="K42" s="12"/>
    </row>
    <row r="43" spans="2:11" x14ac:dyDescent="0.3">
      <c r="B43" s="8"/>
      <c r="C43" s="16">
        <v>4</v>
      </c>
      <c r="D43" s="119" t="s">
        <v>12</v>
      </c>
      <c r="E43" s="119">
        <f t="shared" ref="E43:E44" si="2">E44+1</f>
        <v>8</v>
      </c>
      <c r="F43" s="184"/>
      <c r="G43" s="184"/>
      <c r="H43" s="184"/>
      <c r="I43" s="184"/>
      <c r="J43" s="181"/>
      <c r="K43" s="12"/>
    </row>
    <row r="44" spans="2:11" x14ac:dyDescent="0.3">
      <c r="B44" s="8"/>
      <c r="C44" s="16">
        <v>3</v>
      </c>
      <c r="D44" s="119" t="s">
        <v>11</v>
      </c>
      <c r="E44" s="119">
        <f t="shared" si="2"/>
        <v>7</v>
      </c>
      <c r="F44" s="184">
        <v>107</v>
      </c>
      <c r="G44" s="184">
        <v>107</v>
      </c>
      <c r="H44" s="184"/>
      <c r="I44" s="184"/>
      <c r="J44" s="181"/>
      <c r="K44" s="12"/>
    </row>
    <row r="45" spans="2:11" x14ac:dyDescent="0.3">
      <c r="B45" s="8"/>
      <c r="C45" s="16">
        <v>2</v>
      </c>
      <c r="D45" s="119" t="s">
        <v>10</v>
      </c>
      <c r="E45" s="119">
        <f>E46+1</f>
        <v>6</v>
      </c>
      <c r="F45" s="184">
        <v>125</v>
      </c>
      <c r="G45" s="184">
        <v>125</v>
      </c>
      <c r="H45" s="184"/>
      <c r="I45" s="184"/>
      <c r="J45" s="181"/>
      <c r="K45" s="12"/>
    </row>
    <row r="46" spans="2:11" ht="14.4" thickBot="1" x14ac:dyDescent="0.35">
      <c r="B46" s="8"/>
      <c r="C46" s="18">
        <v>1</v>
      </c>
      <c r="D46" s="19" t="s">
        <v>7</v>
      </c>
      <c r="E46" s="19">
        <f>'Simulation parameters'!F49</f>
        <v>5</v>
      </c>
      <c r="F46" s="182">
        <v>150</v>
      </c>
      <c r="G46" s="182">
        <v>150</v>
      </c>
      <c r="H46" s="182">
        <v>80</v>
      </c>
      <c r="I46" s="182">
        <v>80</v>
      </c>
      <c r="J46" s="183">
        <v>80</v>
      </c>
      <c r="K46" s="12"/>
    </row>
    <row r="47" spans="2:11" x14ac:dyDescent="0.3">
      <c r="B47" s="8"/>
      <c r="C47" s="1"/>
      <c r="D47" s="1"/>
      <c r="E47" s="1"/>
      <c r="F47" s="175"/>
      <c r="G47" s="175"/>
      <c r="H47" s="175"/>
      <c r="I47" s="175"/>
      <c r="J47" s="175"/>
      <c r="K47" s="12"/>
    </row>
    <row r="48" spans="2:11" x14ac:dyDescent="0.3">
      <c r="B48" s="8"/>
      <c r="C48" s="1"/>
      <c r="D48" s="1"/>
      <c r="E48" s="1"/>
      <c r="F48" s="175"/>
      <c r="G48" s="175"/>
      <c r="H48" s="175"/>
      <c r="I48" s="175"/>
      <c r="J48" s="175"/>
      <c r="K48" s="12"/>
    </row>
    <row r="49" spans="2:11" ht="14.4" thickBot="1" x14ac:dyDescent="0.35">
      <c r="B49" s="8"/>
      <c r="C49" s="1"/>
      <c r="D49" s="1"/>
      <c r="E49" s="1"/>
      <c r="F49" s="175"/>
      <c r="G49" s="175"/>
      <c r="H49" s="175"/>
      <c r="I49" s="175"/>
      <c r="J49" s="175"/>
      <c r="K49" s="12"/>
    </row>
    <row r="50" spans="2:11" ht="15.75" customHeight="1" thickBot="1" x14ac:dyDescent="0.35">
      <c r="B50" s="8"/>
      <c r="C50" s="36" t="s">
        <v>21</v>
      </c>
      <c r="D50" s="209" t="s">
        <v>9</v>
      </c>
      <c r="E50" s="210"/>
      <c r="F50" s="177">
        <v>800</v>
      </c>
      <c r="G50" s="177">
        <v>800</v>
      </c>
      <c r="H50" s="177">
        <v>1400</v>
      </c>
      <c r="I50" s="177">
        <v>1400</v>
      </c>
      <c r="J50" s="178">
        <v>1400</v>
      </c>
      <c r="K50" s="12"/>
    </row>
    <row r="51" spans="2:11" ht="14.4" thickBot="1" x14ac:dyDescent="0.35">
      <c r="B51" s="8"/>
      <c r="C51" s="9"/>
      <c r="D51" s="9"/>
      <c r="E51" s="9"/>
      <c r="F51" s="176"/>
      <c r="G51" s="176"/>
      <c r="H51" s="176"/>
      <c r="I51" s="176"/>
      <c r="J51" s="176"/>
      <c r="K51" s="12"/>
    </row>
    <row r="52" spans="2:11" x14ac:dyDescent="0.3">
      <c r="B52" s="8"/>
      <c r="C52" s="13" t="s">
        <v>6</v>
      </c>
      <c r="D52" s="14" t="s">
        <v>8</v>
      </c>
      <c r="E52" s="14" t="s">
        <v>5</v>
      </c>
      <c r="F52" s="179" t="s">
        <v>0</v>
      </c>
      <c r="G52" s="179" t="s">
        <v>1</v>
      </c>
      <c r="H52" s="179" t="s">
        <v>2</v>
      </c>
      <c r="I52" s="179" t="s">
        <v>3</v>
      </c>
      <c r="J52" s="180" t="s">
        <v>4</v>
      </c>
      <c r="K52" s="12"/>
    </row>
    <row r="53" spans="2:11" x14ac:dyDescent="0.3">
      <c r="B53" s="8"/>
      <c r="C53" s="16">
        <v>5</v>
      </c>
      <c r="D53" s="119"/>
      <c r="E53" s="119"/>
      <c r="F53" s="184"/>
      <c r="G53" s="184"/>
      <c r="H53" s="184"/>
      <c r="I53" s="184"/>
      <c r="J53" s="181"/>
      <c r="K53" s="12"/>
    </row>
    <row r="54" spans="2:11" x14ac:dyDescent="0.3">
      <c r="B54" s="8"/>
      <c r="C54" s="16">
        <v>4</v>
      </c>
      <c r="D54" s="119" t="s">
        <v>12</v>
      </c>
      <c r="E54" s="119">
        <f t="shared" ref="E54:E55" si="3">E55+1</f>
        <v>8</v>
      </c>
      <c r="F54" s="184"/>
      <c r="G54" s="184"/>
      <c r="H54" s="184"/>
      <c r="I54" s="184"/>
      <c r="J54" s="181"/>
      <c r="K54" s="12"/>
    </row>
    <row r="55" spans="2:11" x14ac:dyDescent="0.3">
      <c r="B55" s="8"/>
      <c r="C55" s="16">
        <v>3</v>
      </c>
      <c r="D55" s="119" t="s">
        <v>11</v>
      </c>
      <c r="E55" s="119">
        <f t="shared" si="3"/>
        <v>7</v>
      </c>
      <c r="F55" s="184">
        <v>107</v>
      </c>
      <c r="G55" s="184">
        <v>107</v>
      </c>
      <c r="H55" s="184"/>
      <c r="I55" s="184"/>
      <c r="J55" s="181"/>
      <c r="K55" s="12"/>
    </row>
    <row r="56" spans="2:11" x14ac:dyDescent="0.3">
      <c r="B56" s="8"/>
      <c r="C56" s="16">
        <v>2</v>
      </c>
      <c r="D56" s="119" t="s">
        <v>10</v>
      </c>
      <c r="E56" s="119">
        <f>E57+1</f>
        <v>6</v>
      </c>
      <c r="F56" s="184">
        <v>125</v>
      </c>
      <c r="G56" s="184">
        <v>125</v>
      </c>
      <c r="H56" s="184"/>
      <c r="I56" s="184"/>
      <c r="J56" s="181"/>
      <c r="K56" s="12"/>
    </row>
    <row r="57" spans="2:11" ht="14.4" thickBot="1" x14ac:dyDescent="0.35">
      <c r="B57" s="8"/>
      <c r="C57" s="18">
        <v>1</v>
      </c>
      <c r="D57" s="19" t="s">
        <v>7</v>
      </c>
      <c r="E57" s="19">
        <f>'Simulation parameters'!F57</f>
        <v>5</v>
      </c>
      <c r="F57" s="182">
        <v>150</v>
      </c>
      <c r="G57" s="182">
        <v>150</v>
      </c>
      <c r="H57" s="182">
        <v>50</v>
      </c>
      <c r="I57" s="182">
        <v>50</v>
      </c>
      <c r="J57" s="183">
        <v>50</v>
      </c>
      <c r="K57" s="12"/>
    </row>
    <row r="58" spans="2:11" ht="9" customHeight="1" x14ac:dyDescent="0.3">
      <c r="B58" s="21"/>
      <c r="C58" s="22"/>
      <c r="D58" s="22"/>
      <c r="E58" s="22"/>
      <c r="F58" s="22"/>
      <c r="G58" s="22"/>
      <c r="H58" s="22"/>
      <c r="I58" s="22"/>
      <c r="J58" s="22"/>
      <c r="K58" s="23"/>
    </row>
  </sheetData>
  <mergeCells count="9">
    <mergeCell ref="D28:E28"/>
    <mergeCell ref="D39:E39"/>
    <mergeCell ref="D50:E50"/>
    <mergeCell ref="C5:J7"/>
    <mergeCell ref="D10:E10"/>
    <mergeCell ref="D11:E11"/>
    <mergeCell ref="D12:E12"/>
    <mergeCell ref="D13:E13"/>
    <mergeCell ref="D17:E17"/>
  </mergeCells>
  <conditionalFormatting sqref="F21:J24">
    <cfRule type="cellIs" dxfId="63" priority="4" operator="greaterThan">
      <formula>F$10/$E21</formula>
    </cfRule>
  </conditionalFormatting>
  <conditionalFormatting sqref="F32:J35">
    <cfRule type="cellIs" dxfId="62" priority="3" operator="greaterThan">
      <formula>F$11/$E32</formula>
    </cfRule>
  </conditionalFormatting>
  <conditionalFormatting sqref="F43:J46">
    <cfRule type="cellIs" dxfId="61" priority="2" operator="greaterThan">
      <formula>F$12/$E43</formula>
    </cfRule>
  </conditionalFormatting>
  <conditionalFormatting sqref="F54:J57">
    <cfRule type="cellIs" dxfId="60" priority="1" operator="greaterThan">
      <formula>F$13/$E54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9" workbookViewId="0">
      <selection activeCell="F62" sqref="F62"/>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78"/>
      <c r="C2" s="79"/>
      <c r="D2" s="79"/>
      <c r="E2" s="79"/>
      <c r="F2" s="79"/>
      <c r="G2" s="79"/>
      <c r="H2" s="79"/>
      <c r="I2" s="79"/>
      <c r="J2" s="79"/>
      <c r="K2" s="80"/>
    </row>
    <row r="3" spans="2:11" ht="18" x14ac:dyDescent="0.35">
      <c r="B3" s="81"/>
      <c r="C3" s="82" t="s">
        <v>62</v>
      </c>
      <c r="D3" s="83"/>
      <c r="E3" s="83"/>
      <c r="F3" s="83"/>
      <c r="G3" s="83"/>
      <c r="H3" s="83"/>
      <c r="I3" s="83"/>
      <c r="J3" s="83"/>
      <c r="K3" s="84"/>
    </row>
    <row r="4" spans="2:11" ht="14.4" x14ac:dyDescent="0.3">
      <c r="B4" s="81"/>
      <c r="C4" s="85"/>
      <c r="D4" s="83"/>
      <c r="E4" s="83"/>
      <c r="F4" s="83"/>
      <c r="G4" s="83"/>
      <c r="H4" s="83"/>
      <c r="I4" s="83"/>
      <c r="J4" s="83"/>
      <c r="K4" s="84"/>
    </row>
    <row r="5" spans="2:11" ht="15" customHeight="1" x14ac:dyDescent="0.3">
      <c r="B5" s="81"/>
      <c r="C5" s="215" t="s">
        <v>60</v>
      </c>
      <c r="D5" s="215"/>
      <c r="E5" s="215"/>
      <c r="F5" s="215"/>
      <c r="G5" s="215"/>
      <c r="H5" s="215"/>
      <c r="I5" s="215"/>
      <c r="J5" s="215"/>
      <c r="K5" s="84"/>
    </row>
    <row r="6" spans="2:11" ht="15" customHeight="1" x14ac:dyDescent="0.3">
      <c r="B6" s="81"/>
      <c r="C6" s="215"/>
      <c r="D6" s="215"/>
      <c r="E6" s="215"/>
      <c r="F6" s="215"/>
      <c r="G6" s="215"/>
      <c r="H6" s="215"/>
      <c r="I6" s="215"/>
      <c r="J6" s="215"/>
      <c r="K6" s="84"/>
    </row>
    <row r="7" spans="2:11" ht="44.25" customHeight="1" x14ac:dyDescent="0.3">
      <c r="B7" s="81"/>
      <c r="C7" s="215"/>
      <c r="D7" s="215"/>
      <c r="E7" s="215"/>
      <c r="F7" s="215"/>
      <c r="G7" s="215"/>
      <c r="H7" s="215"/>
      <c r="I7" s="215"/>
      <c r="J7" s="215"/>
      <c r="K7" s="84"/>
    </row>
    <row r="8" spans="2:11" ht="12" customHeight="1" x14ac:dyDescent="0.3">
      <c r="B8" s="81"/>
      <c r="C8" s="117"/>
      <c r="D8" s="117"/>
      <c r="E8" s="117"/>
      <c r="F8" s="117"/>
      <c r="G8" s="117"/>
      <c r="H8" s="117"/>
      <c r="I8" s="117"/>
      <c r="J8" s="117"/>
      <c r="K8" s="84"/>
    </row>
    <row r="9" spans="2:11" ht="12" customHeight="1" x14ac:dyDescent="0.3">
      <c r="B9" s="81"/>
      <c r="C9" s="117"/>
      <c r="D9" s="117"/>
      <c r="E9" s="117"/>
      <c r="F9" s="117"/>
      <c r="G9" s="117"/>
      <c r="H9" s="117"/>
      <c r="I9" s="117"/>
      <c r="J9" s="117"/>
      <c r="K9" s="84"/>
    </row>
    <row r="10" spans="2:11" ht="12.75" customHeight="1" x14ac:dyDescent="0.3">
      <c r="B10" s="81"/>
      <c r="C10" s="117"/>
      <c r="D10" s="117"/>
      <c r="E10" s="117"/>
      <c r="F10" s="117"/>
      <c r="G10" s="117"/>
      <c r="H10" s="117"/>
      <c r="I10" s="117"/>
      <c r="J10" s="117"/>
      <c r="K10" s="84"/>
    </row>
    <row r="11" spans="2:11" x14ac:dyDescent="0.3">
      <c r="B11" s="81"/>
      <c r="C11" s="83"/>
      <c r="D11" s="83"/>
      <c r="E11" s="83"/>
      <c r="F11" s="83"/>
      <c r="G11" s="83"/>
      <c r="H11" s="83"/>
      <c r="I11" s="83"/>
      <c r="J11" s="83"/>
      <c r="K11" s="84"/>
    </row>
    <row r="12" spans="2:11" x14ac:dyDescent="0.3">
      <c r="B12" s="81"/>
      <c r="C12" s="83"/>
      <c r="D12" s="83"/>
      <c r="E12" s="83"/>
      <c r="F12" s="109" t="s">
        <v>0</v>
      </c>
      <c r="G12" s="109" t="s">
        <v>1</v>
      </c>
      <c r="H12" s="109" t="s">
        <v>2</v>
      </c>
      <c r="I12" s="109" t="s">
        <v>3</v>
      </c>
      <c r="J12" s="109" t="s">
        <v>4</v>
      </c>
      <c r="K12" s="84"/>
    </row>
    <row r="13" spans="2:11" x14ac:dyDescent="0.3">
      <c r="B13" s="81"/>
      <c r="C13" s="83"/>
      <c r="D13" s="216" t="s">
        <v>57</v>
      </c>
      <c r="E13" s="217"/>
      <c r="F13" s="86">
        <v>1200</v>
      </c>
      <c r="G13" s="86">
        <v>1100</v>
      </c>
      <c r="H13" s="86">
        <v>1100</v>
      </c>
      <c r="I13" s="86">
        <v>1000</v>
      </c>
      <c r="J13" s="86">
        <v>1000</v>
      </c>
      <c r="K13" s="84"/>
    </row>
    <row r="14" spans="2:11" ht="14.4" thickBot="1" x14ac:dyDescent="0.35">
      <c r="B14" s="87"/>
      <c r="C14" s="88"/>
      <c r="D14" s="88"/>
      <c r="E14" s="88"/>
      <c r="F14" s="88"/>
      <c r="G14" s="88"/>
      <c r="H14" s="88"/>
      <c r="I14" s="88"/>
      <c r="J14" s="88"/>
      <c r="K14" s="89"/>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37"/>
      <c r="E20" s="37"/>
      <c r="F20" s="37"/>
      <c r="G20" s="37"/>
      <c r="H20" s="37"/>
      <c r="I20" s="37"/>
      <c r="J20" s="17"/>
      <c r="K20" s="12"/>
    </row>
    <row r="21" spans="2:11" x14ac:dyDescent="0.3">
      <c r="B21" s="8"/>
      <c r="C21" s="16">
        <v>4</v>
      </c>
      <c r="D21" s="37" t="s">
        <v>12</v>
      </c>
      <c r="E21" s="37">
        <f t="shared" ref="E21:E22" si="0">E22+1</f>
        <v>8</v>
      </c>
      <c r="F21" s="174"/>
      <c r="G21" s="174"/>
      <c r="H21" s="174"/>
      <c r="I21" s="174"/>
      <c r="J21" s="174"/>
      <c r="K21" s="12"/>
    </row>
    <row r="22" spans="2:11" x14ac:dyDescent="0.3">
      <c r="B22" s="8"/>
      <c r="C22" s="16">
        <v>3</v>
      </c>
      <c r="D22" s="37" t="s">
        <v>11</v>
      </c>
      <c r="E22" s="37">
        <f t="shared" si="0"/>
        <v>7</v>
      </c>
      <c r="F22" s="174">
        <v>170</v>
      </c>
      <c r="G22" s="174">
        <v>155</v>
      </c>
      <c r="H22" s="174">
        <v>155</v>
      </c>
      <c r="I22" s="174">
        <v>140</v>
      </c>
      <c r="J22" s="174">
        <v>140</v>
      </c>
      <c r="K22" s="12"/>
    </row>
    <row r="23" spans="2:11" x14ac:dyDescent="0.3">
      <c r="B23" s="8"/>
      <c r="C23" s="16">
        <v>2</v>
      </c>
      <c r="D23" s="37" t="s">
        <v>10</v>
      </c>
      <c r="E23" s="37">
        <f>E24+1</f>
        <v>6</v>
      </c>
      <c r="F23" s="174">
        <v>200</v>
      </c>
      <c r="G23" s="174">
        <v>180</v>
      </c>
      <c r="H23" s="174">
        <v>180</v>
      </c>
      <c r="I23" s="174">
        <v>165</v>
      </c>
      <c r="J23" s="174">
        <v>165</v>
      </c>
      <c r="K23" s="12"/>
    </row>
    <row r="24" spans="2:11" ht="14.4" thickBot="1" x14ac:dyDescent="0.35">
      <c r="B24" s="8"/>
      <c r="C24" s="18">
        <v>1</v>
      </c>
      <c r="D24" s="19" t="s">
        <v>7</v>
      </c>
      <c r="E24" s="19">
        <f>'Simulation parameters'!F33</f>
        <v>5</v>
      </c>
      <c r="F24" s="172">
        <v>240</v>
      </c>
      <c r="G24" s="172">
        <v>220</v>
      </c>
      <c r="H24" s="172">
        <v>220</v>
      </c>
      <c r="I24" s="172">
        <v>200</v>
      </c>
      <c r="J24" s="172">
        <v>200</v>
      </c>
      <c r="K24" s="12"/>
    </row>
    <row r="25" spans="2:11" x14ac:dyDescent="0.3">
      <c r="B25" s="8"/>
      <c r="C25" s="1"/>
      <c r="D25" s="1"/>
      <c r="E25" s="1"/>
      <c r="F25" s="165"/>
      <c r="G25" s="165"/>
      <c r="H25" s="165"/>
      <c r="I25" s="165"/>
      <c r="J25" s="165"/>
      <c r="K25" s="12"/>
    </row>
    <row r="26" spans="2:11" x14ac:dyDescent="0.3">
      <c r="B26" s="8"/>
      <c r="C26" s="1"/>
      <c r="D26" s="1"/>
      <c r="E26" s="1"/>
      <c r="F26" s="165"/>
      <c r="G26" s="165"/>
      <c r="H26" s="165"/>
      <c r="I26" s="165"/>
      <c r="J26" s="165"/>
      <c r="K26" s="12"/>
    </row>
    <row r="27" spans="2:11" ht="14.4" thickBot="1" x14ac:dyDescent="0.35">
      <c r="B27" s="8"/>
      <c r="C27" s="1"/>
      <c r="D27" s="1"/>
      <c r="E27" s="1"/>
      <c r="F27" s="165"/>
      <c r="G27" s="165"/>
      <c r="H27" s="165"/>
      <c r="I27" s="165"/>
      <c r="J27" s="165"/>
      <c r="K27" s="12"/>
    </row>
    <row r="28" spans="2:11" ht="15.75" customHeight="1" thickBot="1" x14ac:dyDescent="0.35">
      <c r="B28" s="8"/>
      <c r="C28" s="36" t="s">
        <v>19</v>
      </c>
      <c r="D28" s="209" t="s">
        <v>9</v>
      </c>
      <c r="E28" s="210"/>
      <c r="F28" s="167">
        <v>800</v>
      </c>
      <c r="G28" s="167">
        <v>800</v>
      </c>
      <c r="H28" s="167">
        <v>1000</v>
      </c>
      <c r="I28" s="167">
        <v>1000</v>
      </c>
      <c r="J28" s="168">
        <v>1000</v>
      </c>
      <c r="K28" s="12"/>
    </row>
    <row r="29" spans="2:11" ht="14.4" thickBot="1" x14ac:dyDescent="0.35">
      <c r="B29" s="8"/>
      <c r="C29" s="9"/>
      <c r="D29" s="9"/>
      <c r="E29" s="9"/>
      <c r="F29" s="166"/>
      <c r="G29" s="166"/>
      <c r="H29" s="166"/>
      <c r="I29" s="166"/>
      <c r="J29" s="166"/>
      <c r="K29" s="12"/>
    </row>
    <row r="30" spans="2:11" x14ac:dyDescent="0.3">
      <c r="B30" s="8"/>
      <c r="C30" s="13" t="s">
        <v>6</v>
      </c>
      <c r="D30" s="14" t="s">
        <v>8</v>
      </c>
      <c r="E30" s="14" t="s">
        <v>5</v>
      </c>
      <c r="F30" s="169" t="s">
        <v>0</v>
      </c>
      <c r="G30" s="169" t="s">
        <v>1</v>
      </c>
      <c r="H30" s="169" t="s">
        <v>2</v>
      </c>
      <c r="I30" s="169" t="s">
        <v>3</v>
      </c>
      <c r="J30" s="170" t="s">
        <v>4</v>
      </c>
      <c r="K30" s="12"/>
    </row>
    <row r="31" spans="2:11" x14ac:dyDescent="0.3">
      <c r="B31" s="8"/>
      <c r="C31" s="16">
        <v>5</v>
      </c>
      <c r="D31" s="37"/>
      <c r="E31" s="37"/>
      <c r="F31" s="174"/>
      <c r="G31" s="174"/>
      <c r="H31" s="174"/>
      <c r="I31" s="174"/>
      <c r="J31" s="171"/>
      <c r="K31" s="12"/>
    </row>
    <row r="32" spans="2:11" x14ac:dyDescent="0.3">
      <c r="B32" s="8"/>
      <c r="C32" s="16">
        <v>4</v>
      </c>
      <c r="D32" s="37" t="s">
        <v>12</v>
      </c>
      <c r="E32" s="37">
        <f t="shared" ref="E32:E33" si="1">E33+1</f>
        <v>8</v>
      </c>
      <c r="F32" s="174"/>
      <c r="G32" s="174"/>
      <c r="H32" s="174"/>
      <c r="I32" s="174"/>
      <c r="J32" s="171"/>
      <c r="K32" s="12"/>
    </row>
    <row r="33" spans="2:11" x14ac:dyDescent="0.3">
      <c r="B33" s="8"/>
      <c r="C33" s="16">
        <v>3</v>
      </c>
      <c r="D33" s="37" t="s">
        <v>11</v>
      </c>
      <c r="E33" s="37">
        <f t="shared" si="1"/>
        <v>7</v>
      </c>
      <c r="F33" s="174">
        <v>170</v>
      </c>
      <c r="G33" s="174">
        <v>155</v>
      </c>
      <c r="H33" s="174"/>
      <c r="I33" s="174"/>
      <c r="J33" s="171"/>
      <c r="K33" s="12"/>
    </row>
    <row r="34" spans="2:11" x14ac:dyDescent="0.3">
      <c r="B34" s="8"/>
      <c r="C34" s="16">
        <v>2</v>
      </c>
      <c r="D34" s="37" t="s">
        <v>10</v>
      </c>
      <c r="E34" s="37">
        <f>E35+1</f>
        <v>6</v>
      </c>
      <c r="F34" s="174">
        <v>200</v>
      </c>
      <c r="G34" s="174">
        <v>180</v>
      </c>
      <c r="H34" s="174">
        <v>160</v>
      </c>
      <c r="I34" s="174">
        <v>145</v>
      </c>
      <c r="J34" s="171">
        <v>145</v>
      </c>
      <c r="K34" s="12"/>
    </row>
    <row r="35" spans="2:11" ht="14.4" thickBot="1" x14ac:dyDescent="0.35">
      <c r="B35" s="8"/>
      <c r="C35" s="18">
        <v>1</v>
      </c>
      <c r="D35" s="19" t="s">
        <v>7</v>
      </c>
      <c r="E35" s="19">
        <f>'Simulation parameters'!F41</f>
        <v>5</v>
      </c>
      <c r="F35" s="172">
        <v>240</v>
      </c>
      <c r="G35" s="172">
        <v>220</v>
      </c>
      <c r="H35" s="172">
        <v>200</v>
      </c>
      <c r="I35" s="172">
        <v>180</v>
      </c>
      <c r="J35" s="172">
        <v>180</v>
      </c>
      <c r="K35" s="12"/>
    </row>
    <row r="36" spans="2:11" x14ac:dyDescent="0.3">
      <c r="B36" s="8"/>
      <c r="C36" s="1"/>
      <c r="D36" s="1"/>
      <c r="E36" s="1"/>
      <c r="F36" s="165"/>
      <c r="G36" s="165"/>
      <c r="H36" s="165"/>
      <c r="I36" s="165"/>
      <c r="J36" s="165"/>
      <c r="K36" s="12"/>
    </row>
    <row r="37" spans="2:11" x14ac:dyDescent="0.3">
      <c r="B37" s="8"/>
      <c r="C37" s="1"/>
      <c r="D37" s="1"/>
      <c r="E37" s="1"/>
      <c r="F37" s="165"/>
      <c r="G37" s="165"/>
      <c r="H37" s="165"/>
      <c r="I37" s="165"/>
      <c r="J37" s="165"/>
      <c r="K37" s="12"/>
    </row>
    <row r="38" spans="2:11" ht="14.4" thickBot="1" x14ac:dyDescent="0.35">
      <c r="B38" s="8"/>
      <c r="C38" s="1"/>
      <c r="D38" s="1"/>
      <c r="E38" s="1"/>
      <c r="F38" s="165"/>
      <c r="G38" s="165"/>
      <c r="H38" s="165"/>
      <c r="I38" s="165"/>
      <c r="J38" s="165"/>
      <c r="K38" s="12"/>
    </row>
    <row r="39" spans="2:11" ht="15.75" customHeight="1" thickBot="1" x14ac:dyDescent="0.35">
      <c r="B39" s="8"/>
      <c r="C39" s="36" t="s">
        <v>20</v>
      </c>
      <c r="D39" s="209" t="s">
        <v>9</v>
      </c>
      <c r="E39" s="210"/>
      <c r="F39" s="167">
        <v>800</v>
      </c>
      <c r="G39" s="167">
        <v>800</v>
      </c>
      <c r="H39" s="167">
        <v>1200</v>
      </c>
      <c r="I39" s="167">
        <v>1200</v>
      </c>
      <c r="J39" s="168">
        <v>1200</v>
      </c>
      <c r="K39" s="12"/>
    </row>
    <row r="40" spans="2:11" ht="14.4" thickBot="1" x14ac:dyDescent="0.35">
      <c r="B40" s="8"/>
      <c r="C40" s="9"/>
      <c r="D40" s="9"/>
      <c r="E40" s="9"/>
      <c r="F40" s="166"/>
      <c r="G40" s="166"/>
      <c r="H40" s="166"/>
      <c r="I40" s="166"/>
      <c r="J40" s="166"/>
      <c r="K40" s="12"/>
    </row>
    <row r="41" spans="2:11" x14ac:dyDescent="0.3">
      <c r="B41" s="8"/>
      <c r="C41" s="13" t="s">
        <v>6</v>
      </c>
      <c r="D41" s="14" t="s">
        <v>8</v>
      </c>
      <c r="E41" s="14" t="s">
        <v>5</v>
      </c>
      <c r="F41" s="169" t="s">
        <v>0</v>
      </c>
      <c r="G41" s="169" t="s">
        <v>1</v>
      </c>
      <c r="H41" s="169" t="s">
        <v>2</v>
      </c>
      <c r="I41" s="169" t="s">
        <v>3</v>
      </c>
      <c r="J41" s="170" t="s">
        <v>4</v>
      </c>
      <c r="K41" s="12"/>
    </row>
    <row r="42" spans="2:11" x14ac:dyDescent="0.3">
      <c r="B42" s="8"/>
      <c r="C42" s="16">
        <v>5</v>
      </c>
      <c r="D42" s="37"/>
      <c r="E42" s="37"/>
      <c r="F42" s="174"/>
      <c r="G42" s="174"/>
      <c r="H42" s="174"/>
      <c r="I42" s="174"/>
      <c r="J42" s="171"/>
      <c r="K42" s="12"/>
    </row>
    <row r="43" spans="2:11" x14ac:dyDescent="0.3">
      <c r="B43" s="8"/>
      <c r="C43" s="16">
        <v>4</v>
      </c>
      <c r="D43" s="37" t="s">
        <v>12</v>
      </c>
      <c r="E43" s="37">
        <f t="shared" ref="E43:E44" si="2">E44+1</f>
        <v>8</v>
      </c>
      <c r="F43" s="174"/>
      <c r="G43" s="174"/>
      <c r="H43" s="174"/>
      <c r="I43" s="174"/>
      <c r="J43" s="171"/>
      <c r="K43" s="12"/>
    </row>
    <row r="44" spans="2:11" x14ac:dyDescent="0.3">
      <c r="B44" s="8"/>
      <c r="C44" s="16">
        <v>3</v>
      </c>
      <c r="D44" s="37" t="s">
        <v>11</v>
      </c>
      <c r="E44" s="37">
        <f t="shared" si="2"/>
        <v>7</v>
      </c>
      <c r="F44" s="174">
        <v>170</v>
      </c>
      <c r="G44" s="174">
        <v>155</v>
      </c>
      <c r="H44" s="174"/>
      <c r="I44" s="174"/>
      <c r="J44" s="171"/>
      <c r="K44" s="12"/>
    </row>
    <row r="45" spans="2:11" x14ac:dyDescent="0.3">
      <c r="B45" s="8"/>
      <c r="C45" s="16">
        <v>2</v>
      </c>
      <c r="D45" s="37" t="s">
        <v>10</v>
      </c>
      <c r="E45" s="37">
        <f>E46+1</f>
        <v>6</v>
      </c>
      <c r="F45" s="174">
        <v>200</v>
      </c>
      <c r="G45" s="174">
        <v>180</v>
      </c>
      <c r="H45" s="174"/>
      <c r="I45" s="174"/>
      <c r="J45" s="171"/>
      <c r="K45" s="12"/>
    </row>
    <row r="46" spans="2:11" ht="14.4" thickBot="1" x14ac:dyDescent="0.35">
      <c r="B46" s="8"/>
      <c r="C46" s="18">
        <v>1</v>
      </c>
      <c r="D46" s="19" t="s">
        <v>7</v>
      </c>
      <c r="E46" s="19">
        <f>'Simulation parameters'!F49</f>
        <v>5</v>
      </c>
      <c r="F46" s="172">
        <v>240</v>
      </c>
      <c r="G46" s="172">
        <v>220</v>
      </c>
      <c r="H46" s="172">
        <v>180</v>
      </c>
      <c r="I46" s="172">
        <v>160</v>
      </c>
      <c r="J46" s="173">
        <v>160</v>
      </c>
      <c r="K46" s="12"/>
    </row>
    <row r="47" spans="2:11" x14ac:dyDescent="0.3">
      <c r="B47" s="8"/>
      <c r="C47" s="1"/>
      <c r="D47" s="1"/>
      <c r="E47" s="1"/>
      <c r="F47" s="165"/>
      <c r="G47" s="165"/>
      <c r="H47" s="165"/>
      <c r="I47" s="165"/>
      <c r="J47" s="165"/>
      <c r="K47" s="12"/>
    </row>
    <row r="48" spans="2:11" x14ac:dyDescent="0.3">
      <c r="B48" s="8"/>
      <c r="C48" s="1"/>
      <c r="D48" s="1"/>
      <c r="E48" s="1"/>
      <c r="F48" s="165"/>
      <c r="G48" s="165"/>
      <c r="H48" s="165"/>
      <c r="I48" s="165"/>
      <c r="J48" s="165"/>
      <c r="K48" s="12"/>
    </row>
    <row r="49" spans="2:11" ht="14.4" thickBot="1" x14ac:dyDescent="0.35">
      <c r="B49" s="8"/>
      <c r="C49" s="1"/>
      <c r="D49" s="1"/>
      <c r="E49" s="1"/>
      <c r="F49" s="165"/>
      <c r="G49" s="165"/>
      <c r="H49" s="165"/>
      <c r="I49" s="165"/>
      <c r="J49" s="165"/>
      <c r="K49" s="12"/>
    </row>
    <row r="50" spans="2:11" ht="15.75" customHeight="1" thickBot="1" x14ac:dyDescent="0.35">
      <c r="B50" s="8"/>
      <c r="C50" s="36" t="s">
        <v>21</v>
      </c>
      <c r="D50" s="209" t="s">
        <v>9</v>
      </c>
      <c r="E50" s="210"/>
      <c r="F50" s="167">
        <v>800</v>
      </c>
      <c r="G50" s="167">
        <v>800</v>
      </c>
      <c r="H50" s="167">
        <v>1400</v>
      </c>
      <c r="I50" s="167">
        <v>1400</v>
      </c>
      <c r="J50" s="168">
        <v>1400</v>
      </c>
      <c r="K50" s="12"/>
    </row>
    <row r="51" spans="2:11" ht="14.4" thickBot="1" x14ac:dyDescent="0.35">
      <c r="B51" s="8"/>
      <c r="C51" s="9"/>
      <c r="D51" s="9"/>
      <c r="E51" s="9"/>
      <c r="F51" s="166"/>
      <c r="G51" s="166"/>
      <c r="H51" s="166"/>
      <c r="I51" s="166"/>
      <c r="J51" s="166"/>
      <c r="K51" s="12"/>
    </row>
    <row r="52" spans="2:11" x14ac:dyDescent="0.3">
      <c r="B52" s="8"/>
      <c r="C52" s="13" t="s">
        <v>6</v>
      </c>
      <c r="D52" s="14" t="s">
        <v>8</v>
      </c>
      <c r="E52" s="14" t="s">
        <v>5</v>
      </c>
      <c r="F52" s="169" t="s">
        <v>0</v>
      </c>
      <c r="G52" s="169" t="s">
        <v>1</v>
      </c>
      <c r="H52" s="169" t="s">
        <v>2</v>
      </c>
      <c r="I52" s="169" t="s">
        <v>3</v>
      </c>
      <c r="J52" s="170" t="s">
        <v>4</v>
      </c>
      <c r="K52" s="12"/>
    </row>
    <row r="53" spans="2:11" x14ac:dyDescent="0.3">
      <c r="B53" s="8"/>
      <c r="C53" s="16">
        <v>5</v>
      </c>
      <c r="D53" s="37"/>
      <c r="E53" s="37"/>
      <c r="F53" s="174"/>
      <c r="G53" s="174"/>
      <c r="H53" s="174"/>
      <c r="I53" s="174"/>
      <c r="J53" s="171"/>
      <c r="K53" s="12"/>
    </row>
    <row r="54" spans="2:11" x14ac:dyDescent="0.3">
      <c r="B54" s="8"/>
      <c r="C54" s="16">
        <v>4</v>
      </c>
      <c r="D54" s="37" t="s">
        <v>12</v>
      </c>
      <c r="E54" s="37">
        <f t="shared" ref="E54:E55" si="3">E55+1</f>
        <v>8</v>
      </c>
      <c r="F54" s="174"/>
      <c r="G54" s="174"/>
      <c r="H54" s="174"/>
      <c r="I54" s="174"/>
      <c r="J54" s="171"/>
      <c r="K54" s="12"/>
    </row>
    <row r="55" spans="2:11" x14ac:dyDescent="0.3">
      <c r="B55" s="8"/>
      <c r="C55" s="16">
        <v>3</v>
      </c>
      <c r="D55" s="37" t="s">
        <v>11</v>
      </c>
      <c r="E55" s="37">
        <f t="shared" si="3"/>
        <v>7</v>
      </c>
      <c r="F55" s="174">
        <v>170</v>
      </c>
      <c r="G55" s="174">
        <v>155</v>
      </c>
      <c r="H55" s="174"/>
      <c r="I55" s="174"/>
      <c r="J55" s="171"/>
      <c r="K55" s="12"/>
    </row>
    <row r="56" spans="2:11" x14ac:dyDescent="0.3">
      <c r="B56" s="8"/>
      <c r="C56" s="16">
        <v>2</v>
      </c>
      <c r="D56" s="37" t="s">
        <v>10</v>
      </c>
      <c r="E56" s="37">
        <f>E57+1</f>
        <v>6</v>
      </c>
      <c r="F56" s="174">
        <v>200</v>
      </c>
      <c r="G56" s="174">
        <v>180</v>
      </c>
      <c r="H56" s="174"/>
      <c r="I56" s="174"/>
      <c r="J56" s="171"/>
      <c r="K56" s="12"/>
    </row>
    <row r="57" spans="2:11" ht="14.4" thickBot="1" x14ac:dyDescent="0.35">
      <c r="B57" s="8"/>
      <c r="C57" s="18">
        <v>1</v>
      </c>
      <c r="D57" s="19" t="s">
        <v>7</v>
      </c>
      <c r="E57" s="19">
        <f>'Simulation parameters'!F57</f>
        <v>5</v>
      </c>
      <c r="F57" s="172">
        <v>240</v>
      </c>
      <c r="G57" s="172">
        <v>220</v>
      </c>
      <c r="H57" s="172">
        <v>160</v>
      </c>
      <c r="I57" s="172">
        <v>140</v>
      </c>
      <c r="J57" s="173">
        <v>140</v>
      </c>
      <c r="K57" s="12"/>
    </row>
    <row r="58" spans="2:11" ht="9" customHeight="1" x14ac:dyDescent="0.3">
      <c r="B58" s="21"/>
      <c r="C58" s="22"/>
      <c r="D58" s="22"/>
      <c r="E58" s="22"/>
      <c r="F58" s="22"/>
      <c r="G58" s="22"/>
      <c r="H58" s="22"/>
      <c r="I58" s="22"/>
      <c r="J58" s="22"/>
      <c r="K58" s="23"/>
    </row>
  </sheetData>
  <mergeCells count="6">
    <mergeCell ref="C5:J7"/>
    <mergeCell ref="D17:E17"/>
    <mergeCell ref="D28:E28"/>
    <mergeCell ref="D39:E39"/>
    <mergeCell ref="D50:E50"/>
    <mergeCell ref="D13:E13"/>
  </mergeCells>
  <conditionalFormatting sqref="F20:F24">
    <cfRule type="cellIs" dxfId="59" priority="18" operator="greaterThan">
      <formula>$F$13/E20</formula>
    </cfRule>
  </conditionalFormatting>
  <conditionalFormatting sqref="G20:J24">
    <cfRule type="cellIs" dxfId="58" priority="17" operator="greaterThan">
      <formula>G$13/$E20</formula>
    </cfRule>
  </conditionalFormatting>
  <conditionalFormatting sqref="F31">
    <cfRule type="cellIs" dxfId="57" priority="16" operator="greaterThan">
      <formula>$F$13/E31</formula>
    </cfRule>
  </conditionalFormatting>
  <conditionalFormatting sqref="G31:J31">
    <cfRule type="cellIs" dxfId="56" priority="15" operator="greaterThan">
      <formula>G$13/$E31</formula>
    </cfRule>
  </conditionalFormatting>
  <conditionalFormatting sqref="F42">
    <cfRule type="cellIs" dxfId="55" priority="14" operator="greaterThan">
      <formula>$F$13/E42</formula>
    </cfRule>
  </conditionalFormatting>
  <conditionalFormatting sqref="G42:J42">
    <cfRule type="cellIs" dxfId="54" priority="13" operator="greaterThan">
      <formula>G$13/$E42</formula>
    </cfRule>
  </conditionalFormatting>
  <conditionalFormatting sqref="F53">
    <cfRule type="cellIs" dxfId="53" priority="12" operator="greaterThan">
      <formula>$F$13/E53</formula>
    </cfRule>
  </conditionalFormatting>
  <conditionalFormatting sqref="G53:J53">
    <cfRule type="cellIs" dxfId="52" priority="11" operator="greaterThan">
      <formula>G$13/$E53</formula>
    </cfRule>
  </conditionalFormatting>
  <conditionalFormatting sqref="F32:F35">
    <cfRule type="cellIs" dxfId="51" priority="10" operator="greaterThan">
      <formula>$F$13/E32</formula>
    </cfRule>
  </conditionalFormatting>
  <conditionalFormatting sqref="G32:J35">
    <cfRule type="cellIs" dxfId="50" priority="9" operator="greaterThan">
      <formula>G$13/$E32</formula>
    </cfRule>
  </conditionalFormatting>
  <conditionalFormatting sqref="F45:F46">
    <cfRule type="cellIs" dxfId="49" priority="8" operator="greaterThan">
      <formula>$F$13/E45</formula>
    </cfRule>
  </conditionalFormatting>
  <conditionalFormatting sqref="G45:J46 H43:J44">
    <cfRule type="cellIs" dxfId="48" priority="7" operator="greaterThan">
      <formula>G$13/$E43</formula>
    </cfRule>
  </conditionalFormatting>
  <conditionalFormatting sqref="F56:F57">
    <cfRule type="cellIs" dxfId="47" priority="6" operator="greaterThan">
      <formula>$F$13/E56</formula>
    </cfRule>
  </conditionalFormatting>
  <conditionalFormatting sqref="G56:J57 H54:J55">
    <cfRule type="cellIs" dxfId="46" priority="5" operator="greaterThan">
      <formula>G$13/$E54</formula>
    </cfRule>
  </conditionalFormatting>
  <conditionalFormatting sqref="F43:F44">
    <cfRule type="cellIs" dxfId="45" priority="4" operator="greaterThan">
      <formula>$F$13/E43</formula>
    </cfRule>
  </conditionalFormatting>
  <conditionalFormatting sqref="G43:G44">
    <cfRule type="cellIs" dxfId="44" priority="3" operator="greaterThan">
      <formula>G$13/$E43</formula>
    </cfRule>
  </conditionalFormatting>
  <conditionalFormatting sqref="F54:F55">
    <cfRule type="cellIs" dxfId="43" priority="2" operator="greaterThan">
      <formula>$F$13/E54</formula>
    </cfRule>
  </conditionalFormatting>
  <conditionalFormatting sqref="G54:G55">
    <cfRule type="cellIs" dxfId="42" priority="1" operator="greaterThan">
      <formula>G$13/$E54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8"/>
  <sheetViews>
    <sheetView topLeftCell="A8" workbookViewId="0">
      <selection activeCell="O45" sqref="O45"/>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78"/>
      <c r="C2" s="79"/>
      <c r="D2" s="79"/>
      <c r="E2" s="79"/>
      <c r="F2" s="79"/>
      <c r="G2" s="79"/>
      <c r="H2" s="79"/>
      <c r="I2" s="79"/>
      <c r="J2" s="79"/>
      <c r="K2" s="80"/>
    </row>
    <row r="3" spans="2:11" ht="18" x14ac:dyDescent="0.35">
      <c r="B3" s="81"/>
      <c r="C3" s="82" t="s">
        <v>63</v>
      </c>
      <c r="D3" s="83"/>
      <c r="E3" s="83"/>
      <c r="F3" s="83"/>
      <c r="G3" s="83"/>
      <c r="H3" s="83"/>
      <c r="I3" s="83"/>
      <c r="J3" s="83"/>
      <c r="K3" s="84"/>
    </row>
    <row r="4" spans="2:11" ht="14.4" x14ac:dyDescent="0.3">
      <c r="B4" s="81"/>
      <c r="C4" s="85"/>
      <c r="D4" s="83"/>
      <c r="E4" s="83"/>
      <c r="F4" s="83"/>
      <c r="G4" s="83"/>
      <c r="H4" s="83"/>
      <c r="I4" s="83"/>
      <c r="J4" s="83"/>
      <c r="K4" s="84"/>
    </row>
    <row r="5" spans="2:11" ht="15" customHeight="1" x14ac:dyDescent="0.3">
      <c r="B5" s="81"/>
      <c r="C5" s="215" t="s">
        <v>60</v>
      </c>
      <c r="D5" s="215"/>
      <c r="E5" s="215"/>
      <c r="F5" s="215"/>
      <c r="G5" s="215"/>
      <c r="H5" s="215"/>
      <c r="I5" s="215"/>
      <c r="J5" s="215"/>
      <c r="K5" s="84"/>
    </row>
    <row r="6" spans="2:11" ht="15" customHeight="1" x14ac:dyDescent="0.3">
      <c r="B6" s="81"/>
      <c r="C6" s="215"/>
      <c r="D6" s="215"/>
      <c r="E6" s="215"/>
      <c r="F6" s="215"/>
      <c r="G6" s="215"/>
      <c r="H6" s="215"/>
      <c r="I6" s="215"/>
      <c r="J6" s="215"/>
      <c r="K6" s="84"/>
    </row>
    <row r="7" spans="2:11" ht="44.25" customHeight="1" x14ac:dyDescent="0.3">
      <c r="B7" s="81"/>
      <c r="C7" s="215"/>
      <c r="D7" s="215"/>
      <c r="E7" s="215"/>
      <c r="F7" s="215"/>
      <c r="G7" s="215"/>
      <c r="H7" s="215"/>
      <c r="I7" s="215"/>
      <c r="J7" s="215"/>
      <c r="K7" s="84"/>
    </row>
    <row r="8" spans="2:11" ht="10.5" customHeight="1" x14ac:dyDescent="0.3">
      <c r="B8" s="81"/>
      <c r="C8" s="117"/>
      <c r="D8" s="117"/>
      <c r="E8" s="117"/>
      <c r="F8" s="117"/>
      <c r="G8" s="117"/>
      <c r="H8" s="117"/>
      <c r="I8" s="117"/>
      <c r="J8" s="117"/>
      <c r="K8" s="84"/>
    </row>
    <row r="9" spans="2:11" ht="10.5" customHeight="1" x14ac:dyDescent="0.3">
      <c r="B9" s="81"/>
      <c r="C9" s="117"/>
      <c r="D9" s="117"/>
      <c r="E9" s="117"/>
      <c r="F9" s="117"/>
      <c r="G9" s="117"/>
      <c r="H9" s="117"/>
      <c r="I9" s="117"/>
      <c r="J9" s="117"/>
      <c r="K9" s="84"/>
    </row>
    <row r="10" spans="2:11" ht="10.5" customHeight="1" x14ac:dyDescent="0.3">
      <c r="B10" s="81"/>
      <c r="C10" s="117"/>
      <c r="D10" s="117"/>
      <c r="E10" s="117"/>
      <c r="F10" s="117"/>
      <c r="G10" s="117"/>
      <c r="H10" s="117"/>
      <c r="I10" s="117"/>
      <c r="J10" s="117"/>
      <c r="K10" s="84"/>
    </row>
    <row r="11" spans="2:11" x14ac:dyDescent="0.3">
      <c r="B11" s="81"/>
      <c r="C11" s="83"/>
      <c r="D11" s="83"/>
      <c r="E11" s="83"/>
      <c r="F11" s="83"/>
      <c r="G11" s="83"/>
      <c r="H11" s="83"/>
      <c r="I11" s="83"/>
      <c r="J11" s="83"/>
      <c r="K11" s="84"/>
    </row>
    <row r="12" spans="2:11" x14ac:dyDescent="0.3">
      <c r="B12" s="81"/>
      <c r="C12" s="83"/>
      <c r="D12" s="83"/>
      <c r="E12" s="83"/>
      <c r="F12" s="109" t="s">
        <v>0</v>
      </c>
      <c r="G12" s="109" t="s">
        <v>1</v>
      </c>
      <c r="H12" s="109" t="s">
        <v>2</v>
      </c>
      <c r="I12" s="109" t="s">
        <v>3</v>
      </c>
      <c r="J12" s="109" t="s">
        <v>4</v>
      </c>
      <c r="K12" s="84"/>
    </row>
    <row r="13" spans="2:11" x14ac:dyDescent="0.3">
      <c r="B13" s="81"/>
      <c r="C13" s="83"/>
      <c r="D13" s="218" t="s">
        <v>57</v>
      </c>
      <c r="E13" s="218"/>
      <c r="F13" s="86">
        <v>1200</v>
      </c>
      <c r="G13" s="86">
        <v>1100</v>
      </c>
      <c r="H13" s="86">
        <v>1100</v>
      </c>
      <c r="I13" s="86">
        <v>1000</v>
      </c>
      <c r="J13" s="86">
        <v>1000</v>
      </c>
      <c r="K13" s="84"/>
    </row>
    <row r="14" spans="2:11" ht="14.4" thickBot="1" x14ac:dyDescent="0.35">
      <c r="B14" s="87"/>
      <c r="C14" s="88"/>
      <c r="D14" s="88"/>
      <c r="E14" s="88"/>
      <c r="F14" s="88"/>
      <c r="G14" s="88"/>
      <c r="H14" s="88"/>
      <c r="I14" s="88"/>
      <c r="J14" s="88"/>
      <c r="K14" s="89"/>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87">
        <f>'Simulation parameters'!F32</f>
        <v>800</v>
      </c>
      <c r="G17" s="187">
        <f>'Simulation parameters'!G32</f>
        <v>800</v>
      </c>
      <c r="H17" s="187">
        <f>'Simulation parameters'!H32</f>
        <v>800</v>
      </c>
      <c r="I17" s="187">
        <f>'Simulation parameters'!I32</f>
        <v>800</v>
      </c>
      <c r="J17" s="188">
        <f>'Simulation parameters'!J32</f>
        <v>800</v>
      </c>
      <c r="K17" s="12"/>
    </row>
    <row r="18" spans="2:11" ht="6" customHeight="1" thickBot="1" x14ac:dyDescent="0.35">
      <c r="B18" s="8"/>
      <c r="C18" s="186"/>
      <c r="D18" s="186"/>
      <c r="E18" s="186"/>
      <c r="F18" s="186"/>
      <c r="G18" s="186"/>
      <c r="H18" s="186"/>
      <c r="I18" s="186"/>
      <c r="J18" s="186"/>
      <c r="K18" s="12"/>
    </row>
    <row r="19" spans="2:11" x14ac:dyDescent="0.3">
      <c r="B19" s="8"/>
      <c r="C19" s="13" t="s">
        <v>6</v>
      </c>
      <c r="D19" s="189" t="s">
        <v>8</v>
      </c>
      <c r="E19" s="189" t="s">
        <v>5</v>
      </c>
      <c r="F19" s="189" t="s">
        <v>0</v>
      </c>
      <c r="G19" s="189" t="s">
        <v>1</v>
      </c>
      <c r="H19" s="189" t="s">
        <v>2</v>
      </c>
      <c r="I19" s="189" t="s">
        <v>3</v>
      </c>
      <c r="J19" s="190" t="s">
        <v>4</v>
      </c>
      <c r="K19" s="12"/>
    </row>
    <row r="20" spans="2:11" x14ac:dyDescent="0.3">
      <c r="B20" s="8"/>
      <c r="C20" s="16">
        <v>5</v>
      </c>
      <c r="D20" s="197"/>
      <c r="E20" s="197"/>
      <c r="F20" s="197"/>
      <c r="G20" s="197"/>
      <c r="H20" s="197"/>
      <c r="I20" s="197"/>
      <c r="J20" s="191"/>
      <c r="K20" s="12"/>
    </row>
    <row r="21" spans="2:11" x14ac:dyDescent="0.3">
      <c r="B21" s="8"/>
      <c r="C21" s="16">
        <v>4</v>
      </c>
      <c r="D21" s="197" t="s">
        <v>12</v>
      </c>
      <c r="E21" s="197">
        <f t="shared" ref="E21:E22" si="0">E22+1</f>
        <v>8</v>
      </c>
      <c r="F21" s="197"/>
      <c r="G21" s="197"/>
      <c r="H21" s="197"/>
      <c r="I21" s="197"/>
      <c r="J21" s="191"/>
      <c r="K21" s="12"/>
    </row>
    <row r="22" spans="2:11" x14ac:dyDescent="0.3">
      <c r="B22" s="8"/>
      <c r="C22" s="16">
        <v>3</v>
      </c>
      <c r="D22" s="197" t="s">
        <v>11</v>
      </c>
      <c r="E22" s="197">
        <f t="shared" si="0"/>
        <v>7</v>
      </c>
      <c r="F22" s="197"/>
      <c r="G22" s="197"/>
      <c r="H22" s="197"/>
      <c r="I22" s="197"/>
      <c r="J22" s="191"/>
      <c r="K22" s="12"/>
    </row>
    <row r="23" spans="2:11" x14ac:dyDescent="0.3">
      <c r="B23" s="8"/>
      <c r="C23" s="16">
        <v>2</v>
      </c>
      <c r="D23" s="197" t="s">
        <v>10</v>
      </c>
      <c r="E23" s="197">
        <f>E24+1</f>
        <v>6</v>
      </c>
      <c r="F23" s="197">
        <v>200</v>
      </c>
      <c r="G23" s="195">
        <v>183</v>
      </c>
      <c r="H23" s="195">
        <v>183</v>
      </c>
      <c r="I23" s="195">
        <v>166</v>
      </c>
      <c r="J23" s="202">
        <v>166</v>
      </c>
      <c r="K23" s="12"/>
    </row>
    <row r="24" spans="2:11" ht="14.4" thickBot="1" x14ac:dyDescent="0.35">
      <c r="B24" s="8"/>
      <c r="C24" s="18">
        <v>1</v>
      </c>
      <c r="D24" s="192" t="s">
        <v>7</v>
      </c>
      <c r="E24" s="192">
        <f>'Simulation parameters'!F33</f>
        <v>5</v>
      </c>
      <c r="F24" s="192">
        <v>240</v>
      </c>
      <c r="G24" s="192">
        <v>220</v>
      </c>
      <c r="H24" s="192">
        <v>220</v>
      </c>
      <c r="I24" s="192">
        <v>200</v>
      </c>
      <c r="J24" s="193">
        <v>200</v>
      </c>
      <c r="K24" s="12"/>
    </row>
    <row r="25" spans="2:11" x14ac:dyDescent="0.3">
      <c r="B25" s="8"/>
      <c r="C25" s="185"/>
      <c r="D25" s="185"/>
      <c r="E25" s="185"/>
      <c r="F25" s="185"/>
      <c r="G25" s="185"/>
      <c r="H25" s="185"/>
      <c r="I25" s="185"/>
      <c r="J25" s="185"/>
      <c r="K25" s="12"/>
    </row>
    <row r="26" spans="2:11" x14ac:dyDescent="0.3">
      <c r="B26" s="8"/>
      <c r="C26" s="185"/>
      <c r="D26" s="185"/>
      <c r="E26" s="185"/>
      <c r="F26" s="185"/>
      <c r="G26" s="185"/>
      <c r="H26" s="185"/>
      <c r="I26" s="185"/>
      <c r="J26" s="185"/>
      <c r="K26" s="12"/>
    </row>
    <row r="27" spans="2:11" ht="14.4" thickBot="1" x14ac:dyDescent="0.35">
      <c r="B27" s="8"/>
      <c r="C27" s="185"/>
      <c r="D27" s="185"/>
      <c r="E27" s="185"/>
      <c r="F27" s="185"/>
      <c r="G27" s="185"/>
      <c r="H27" s="185"/>
      <c r="I27" s="185"/>
      <c r="J27" s="185"/>
      <c r="K27" s="12"/>
    </row>
    <row r="28" spans="2:11" ht="15.75" customHeight="1" thickBot="1" x14ac:dyDescent="0.35">
      <c r="B28" s="8"/>
      <c r="C28" s="36" t="s">
        <v>19</v>
      </c>
      <c r="D28" s="209" t="s">
        <v>9</v>
      </c>
      <c r="E28" s="210"/>
      <c r="F28" s="187">
        <v>800</v>
      </c>
      <c r="G28" s="187">
        <v>800</v>
      </c>
      <c r="H28" s="187">
        <v>1000</v>
      </c>
      <c r="I28" s="187">
        <v>1000</v>
      </c>
      <c r="J28" s="188">
        <v>1000</v>
      </c>
      <c r="K28" s="12"/>
    </row>
    <row r="29" spans="2:11" ht="14.4" thickBot="1" x14ac:dyDescent="0.35">
      <c r="B29" s="8"/>
      <c r="C29" s="186"/>
      <c r="D29" s="186"/>
      <c r="E29" s="186"/>
      <c r="F29" s="186"/>
      <c r="G29" s="186"/>
      <c r="H29" s="186"/>
      <c r="I29" s="186"/>
      <c r="J29" s="186"/>
      <c r="K29" s="12"/>
    </row>
    <row r="30" spans="2:11" x14ac:dyDescent="0.3">
      <c r="B30" s="8"/>
      <c r="C30" s="13" t="s">
        <v>6</v>
      </c>
      <c r="D30" s="189" t="s">
        <v>8</v>
      </c>
      <c r="E30" s="189" t="s">
        <v>5</v>
      </c>
      <c r="F30" s="189" t="s">
        <v>0</v>
      </c>
      <c r="G30" s="189" t="s">
        <v>1</v>
      </c>
      <c r="H30" s="189" t="s">
        <v>2</v>
      </c>
      <c r="I30" s="189" t="s">
        <v>3</v>
      </c>
      <c r="J30" s="190" t="s">
        <v>4</v>
      </c>
      <c r="K30" s="12"/>
    </row>
    <row r="31" spans="2:11" x14ac:dyDescent="0.3">
      <c r="B31" s="8"/>
      <c r="C31" s="16">
        <v>5</v>
      </c>
      <c r="D31" s="197"/>
      <c r="E31" s="197"/>
      <c r="F31" s="197"/>
      <c r="G31" s="197"/>
      <c r="H31" s="197"/>
      <c r="I31" s="197"/>
      <c r="J31" s="191"/>
      <c r="K31" s="12"/>
    </row>
    <row r="32" spans="2:11" x14ac:dyDescent="0.3">
      <c r="B32" s="8"/>
      <c r="C32" s="16">
        <v>4</v>
      </c>
      <c r="D32" s="197" t="s">
        <v>12</v>
      </c>
      <c r="E32" s="197">
        <f t="shared" ref="E32:E33" si="1">E33+1</f>
        <v>8</v>
      </c>
      <c r="F32" s="197"/>
      <c r="G32" s="197"/>
      <c r="H32" s="197"/>
      <c r="I32" s="197"/>
      <c r="J32" s="197"/>
      <c r="K32" s="12"/>
    </row>
    <row r="33" spans="2:11" x14ac:dyDescent="0.3">
      <c r="B33" s="8"/>
      <c r="C33" s="16">
        <v>3</v>
      </c>
      <c r="D33" s="197" t="s">
        <v>11</v>
      </c>
      <c r="E33" s="197">
        <f t="shared" si="1"/>
        <v>7</v>
      </c>
      <c r="F33" s="197">
        <v>171</v>
      </c>
      <c r="G33" s="197">
        <v>157</v>
      </c>
      <c r="H33" s="197"/>
      <c r="I33" s="197"/>
      <c r="J33" s="197"/>
      <c r="K33" s="12"/>
    </row>
    <row r="34" spans="2:11" x14ac:dyDescent="0.3">
      <c r="B34" s="8"/>
      <c r="C34" s="16">
        <v>2</v>
      </c>
      <c r="D34" s="197" t="s">
        <v>10</v>
      </c>
      <c r="E34" s="197">
        <f>E35+1</f>
        <v>6</v>
      </c>
      <c r="F34" s="197">
        <v>200</v>
      </c>
      <c r="G34" s="195">
        <v>183</v>
      </c>
      <c r="H34" s="195">
        <v>183</v>
      </c>
      <c r="I34" s="195">
        <v>166</v>
      </c>
      <c r="J34" s="195">
        <v>166</v>
      </c>
      <c r="K34" s="12"/>
    </row>
    <row r="35" spans="2:11" ht="14.4" thickBot="1" x14ac:dyDescent="0.35">
      <c r="B35" s="8"/>
      <c r="C35" s="18">
        <v>1</v>
      </c>
      <c r="D35" s="192" t="s">
        <v>7</v>
      </c>
      <c r="E35" s="192">
        <f>'Simulation parameters'!F41</f>
        <v>5</v>
      </c>
      <c r="F35" s="192">
        <v>240</v>
      </c>
      <c r="G35" s="192">
        <v>220</v>
      </c>
      <c r="H35" s="192">
        <v>220</v>
      </c>
      <c r="I35" s="192">
        <v>200</v>
      </c>
      <c r="J35" s="193">
        <v>200</v>
      </c>
      <c r="K35" s="12"/>
    </row>
    <row r="36" spans="2:11" x14ac:dyDescent="0.3">
      <c r="B36" s="8"/>
      <c r="C36" s="185"/>
      <c r="D36" s="185"/>
      <c r="E36" s="185"/>
      <c r="F36" s="185"/>
      <c r="G36" s="185"/>
      <c r="H36" s="185"/>
      <c r="I36" s="185"/>
      <c r="J36" s="185"/>
      <c r="K36" s="12"/>
    </row>
    <row r="37" spans="2:11" x14ac:dyDescent="0.3">
      <c r="B37" s="8"/>
      <c r="C37" s="185"/>
      <c r="D37" s="185"/>
      <c r="E37" s="185"/>
      <c r="F37" s="185"/>
      <c r="G37" s="185"/>
      <c r="H37" s="185"/>
      <c r="I37" s="185"/>
      <c r="J37" s="185"/>
      <c r="K37" s="12"/>
    </row>
    <row r="38" spans="2:11" ht="14.4" thickBot="1" x14ac:dyDescent="0.35">
      <c r="B38" s="8"/>
      <c r="C38" s="185"/>
      <c r="D38" s="185"/>
      <c r="E38" s="185"/>
      <c r="F38" s="185"/>
      <c r="G38" s="185"/>
      <c r="H38" s="185"/>
      <c r="I38" s="185"/>
      <c r="J38" s="185"/>
      <c r="K38" s="12"/>
    </row>
    <row r="39" spans="2:11" ht="15.75" customHeight="1" thickBot="1" x14ac:dyDescent="0.35">
      <c r="B39" s="8"/>
      <c r="C39" s="36" t="s">
        <v>20</v>
      </c>
      <c r="D39" s="209" t="s">
        <v>9</v>
      </c>
      <c r="E39" s="210"/>
      <c r="F39" s="187">
        <v>800</v>
      </c>
      <c r="G39" s="187">
        <v>800</v>
      </c>
      <c r="H39" s="187">
        <v>1000</v>
      </c>
      <c r="I39" s="187">
        <v>1000</v>
      </c>
      <c r="J39" s="188">
        <v>1000</v>
      </c>
      <c r="K39" s="12"/>
    </row>
    <row r="40" spans="2:11" ht="14.4" thickBot="1" x14ac:dyDescent="0.35">
      <c r="B40" s="8"/>
      <c r="C40" s="186"/>
      <c r="D40" s="186"/>
      <c r="E40" s="186"/>
      <c r="F40" s="186"/>
      <c r="G40" s="186"/>
      <c r="H40" s="186"/>
      <c r="I40" s="186"/>
      <c r="J40" s="186"/>
      <c r="K40" s="12"/>
    </row>
    <row r="41" spans="2:11" x14ac:dyDescent="0.3">
      <c r="B41" s="8"/>
      <c r="C41" s="13" t="s">
        <v>6</v>
      </c>
      <c r="D41" s="189" t="s">
        <v>8</v>
      </c>
      <c r="E41" s="189" t="s">
        <v>5</v>
      </c>
      <c r="F41" s="189" t="s">
        <v>0</v>
      </c>
      <c r="G41" s="189" t="s">
        <v>1</v>
      </c>
      <c r="H41" s="189" t="s">
        <v>2</v>
      </c>
      <c r="I41" s="189" t="s">
        <v>3</v>
      </c>
      <c r="J41" s="190" t="s">
        <v>4</v>
      </c>
      <c r="K41" s="12"/>
    </row>
    <row r="42" spans="2:11" x14ac:dyDescent="0.3">
      <c r="B42" s="8"/>
      <c r="C42" s="16">
        <v>5</v>
      </c>
      <c r="D42" s="197"/>
      <c r="E42" s="197"/>
      <c r="F42" s="197"/>
      <c r="G42" s="197"/>
      <c r="H42" s="197"/>
      <c r="I42" s="197"/>
      <c r="J42" s="191"/>
      <c r="K42" s="12"/>
    </row>
    <row r="43" spans="2:11" x14ac:dyDescent="0.3">
      <c r="B43" s="8"/>
      <c r="C43" s="16">
        <v>4</v>
      </c>
      <c r="D43" s="197" t="s">
        <v>12</v>
      </c>
      <c r="E43" s="197">
        <f t="shared" ref="E43:E44" si="2">E44+1</f>
        <v>8</v>
      </c>
      <c r="F43" s="197"/>
      <c r="G43" s="197"/>
      <c r="H43" s="197"/>
      <c r="I43" s="197"/>
      <c r="J43" s="191"/>
      <c r="K43" s="12"/>
    </row>
    <row r="44" spans="2:11" x14ac:dyDescent="0.3">
      <c r="B44" s="8"/>
      <c r="C44" s="16">
        <v>3</v>
      </c>
      <c r="D44" s="197" t="s">
        <v>11</v>
      </c>
      <c r="E44" s="197">
        <f t="shared" si="2"/>
        <v>7</v>
      </c>
      <c r="F44" s="197">
        <v>171</v>
      </c>
      <c r="G44" s="197">
        <v>157</v>
      </c>
      <c r="H44" s="197"/>
      <c r="I44" s="197"/>
      <c r="J44" s="191"/>
      <c r="K44" s="12"/>
    </row>
    <row r="45" spans="2:11" x14ac:dyDescent="0.3">
      <c r="B45" s="8"/>
      <c r="C45" s="16">
        <v>2</v>
      </c>
      <c r="D45" s="197" t="s">
        <v>10</v>
      </c>
      <c r="E45" s="197">
        <f>E46+1</f>
        <v>6</v>
      </c>
      <c r="F45" s="197">
        <v>200</v>
      </c>
      <c r="G45" s="197">
        <v>183</v>
      </c>
      <c r="H45" s="197"/>
      <c r="I45" s="197"/>
      <c r="J45" s="197"/>
      <c r="K45" s="12"/>
    </row>
    <row r="46" spans="2:11" ht="14.4" thickBot="1" x14ac:dyDescent="0.35">
      <c r="B46" s="8"/>
      <c r="C46" s="18">
        <v>1</v>
      </c>
      <c r="D46" s="192" t="s">
        <v>7</v>
      </c>
      <c r="E46" s="192">
        <f>'Simulation parameters'!F49</f>
        <v>5</v>
      </c>
      <c r="F46" s="192">
        <v>240</v>
      </c>
      <c r="G46" s="192">
        <v>220</v>
      </c>
      <c r="H46" s="192">
        <v>220</v>
      </c>
      <c r="I46" s="192">
        <v>200</v>
      </c>
      <c r="J46" s="192">
        <v>200</v>
      </c>
      <c r="K46" s="12"/>
    </row>
    <row r="47" spans="2:11" x14ac:dyDescent="0.3">
      <c r="B47" s="8"/>
      <c r="C47" s="185"/>
      <c r="D47" s="185"/>
      <c r="E47" s="185"/>
      <c r="F47" s="185"/>
      <c r="G47" s="185"/>
      <c r="H47" s="185"/>
      <c r="I47" s="185"/>
      <c r="J47" s="185"/>
      <c r="K47" s="12"/>
    </row>
    <row r="48" spans="2:11" x14ac:dyDescent="0.3">
      <c r="B48" s="8"/>
      <c r="C48" s="185"/>
      <c r="D48" s="185"/>
      <c r="E48" s="185"/>
      <c r="F48" s="185"/>
      <c r="G48" s="185"/>
      <c r="H48" s="185"/>
      <c r="I48" s="185"/>
      <c r="J48" s="185"/>
      <c r="K48" s="12"/>
    </row>
    <row r="49" spans="2:11" ht="14.4" thickBot="1" x14ac:dyDescent="0.35">
      <c r="B49" s="8"/>
      <c r="C49" s="185"/>
      <c r="D49" s="185"/>
      <c r="E49" s="185"/>
      <c r="F49" s="185"/>
      <c r="G49" s="185"/>
      <c r="H49" s="185"/>
      <c r="I49" s="185"/>
      <c r="J49" s="185"/>
      <c r="K49" s="12"/>
    </row>
    <row r="50" spans="2:11" ht="15.75" customHeight="1" thickBot="1" x14ac:dyDescent="0.35">
      <c r="B50" s="8"/>
      <c r="C50" s="36" t="s">
        <v>21</v>
      </c>
      <c r="D50" s="209" t="s">
        <v>9</v>
      </c>
      <c r="E50" s="210"/>
      <c r="F50" s="187">
        <v>800</v>
      </c>
      <c r="G50" s="187">
        <v>800</v>
      </c>
      <c r="H50" s="187">
        <v>1200</v>
      </c>
      <c r="I50" s="187">
        <v>1200</v>
      </c>
      <c r="J50" s="188">
        <v>1200</v>
      </c>
      <c r="K50" s="12"/>
    </row>
    <row r="51" spans="2:11" ht="14.4" thickBot="1" x14ac:dyDescent="0.35">
      <c r="B51" s="8"/>
      <c r="C51" s="186"/>
      <c r="D51" s="186"/>
      <c r="E51" s="186"/>
      <c r="F51" s="186"/>
      <c r="G51" s="186"/>
      <c r="H51" s="186"/>
      <c r="I51" s="186"/>
      <c r="J51" s="186"/>
      <c r="K51" s="12"/>
    </row>
    <row r="52" spans="2:11" x14ac:dyDescent="0.3">
      <c r="B52" s="8"/>
      <c r="C52" s="13" t="s">
        <v>6</v>
      </c>
      <c r="D52" s="189" t="s">
        <v>8</v>
      </c>
      <c r="E52" s="189" t="s">
        <v>5</v>
      </c>
      <c r="F52" s="189" t="s">
        <v>0</v>
      </c>
      <c r="G52" s="189" t="s">
        <v>1</v>
      </c>
      <c r="H52" s="189" t="s">
        <v>2</v>
      </c>
      <c r="I52" s="189" t="s">
        <v>3</v>
      </c>
      <c r="J52" s="190" t="s">
        <v>4</v>
      </c>
      <c r="K52" s="12"/>
    </row>
    <row r="53" spans="2:11" x14ac:dyDescent="0.3">
      <c r="B53" s="8"/>
      <c r="C53" s="16">
        <v>5</v>
      </c>
      <c r="D53" s="197"/>
      <c r="E53" s="197"/>
      <c r="F53" s="197"/>
      <c r="G53" s="197"/>
      <c r="H53" s="197"/>
      <c r="I53" s="197"/>
      <c r="J53" s="191"/>
      <c r="K53" s="12"/>
    </row>
    <row r="54" spans="2:11" x14ac:dyDescent="0.3">
      <c r="B54" s="8"/>
      <c r="C54" s="16">
        <v>4</v>
      </c>
      <c r="D54" s="197" t="s">
        <v>12</v>
      </c>
      <c r="E54" s="197">
        <f t="shared" ref="E54:E55" si="3">E55+1</f>
        <v>8</v>
      </c>
      <c r="F54" s="197"/>
      <c r="G54" s="197"/>
      <c r="H54" s="197"/>
      <c r="I54" s="197"/>
      <c r="J54" s="191"/>
      <c r="K54" s="12"/>
    </row>
    <row r="55" spans="2:11" x14ac:dyDescent="0.3">
      <c r="B55" s="8"/>
      <c r="C55" s="16">
        <v>3</v>
      </c>
      <c r="D55" s="197" t="s">
        <v>11</v>
      </c>
      <c r="E55" s="197">
        <f t="shared" si="3"/>
        <v>7</v>
      </c>
      <c r="F55" s="197">
        <v>171</v>
      </c>
      <c r="G55" s="197">
        <v>157</v>
      </c>
      <c r="H55" s="197"/>
      <c r="I55" s="197"/>
      <c r="J55" s="191"/>
      <c r="K55" s="12"/>
    </row>
    <row r="56" spans="2:11" x14ac:dyDescent="0.3">
      <c r="B56" s="8"/>
      <c r="C56" s="16">
        <v>2</v>
      </c>
      <c r="D56" s="197" t="s">
        <v>10</v>
      </c>
      <c r="E56" s="197">
        <f>E57+1</f>
        <v>6</v>
      </c>
      <c r="F56" s="197">
        <v>200</v>
      </c>
      <c r="G56" s="197">
        <v>183</v>
      </c>
      <c r="H56" s="197"/>
      <c r="I56" s="197"/>
      <c r="J56" s="191"/>
      <c r="K56" s="12"/>
    </row>
    <row r="57" spans="2:11" ht="14.4" thickBot="1" x14ac:dyDescent="0.35">
      <c r="B57" s="8"/>
      <c r="C57" s="18">
        <v>1</v>
      </c>
      <c r="D57" s="192" t="s">
        <v>7</v>
      </c>
      <c r="E57" s="192">
        <f>'Simulation parameters'!F57</f>
        <v>5</v>
      </c>
      <c r="F57" s="192">
        <v>240</v>
      </c>
      <c r="G57" s="192">
        <v>220</v>
      </c>
      <c r="H57" s="192">
        <v>220</v>
      </c>
      <c r="I57" s="192">
        <v>200</v>
      </c>
      <c r="J57" s="192">
        <v>200</v>
      </c>
      <c r="K57" s="12"/>
    </row>
    <row r="58" spans="2:11" ht="9" customHeight="1" x14ac:dyDescent="0.3">
      <c r="B58" s="21"/>
      <c r="C58" s="22"/>
      <c r="D58" s="22"/>
      <c r="E58" s="22"/>
      <c r="F58" s="22"/>
      <c r="G58" s="22"/>
      <c r="H58" s="22"/>
      <c r="I58" s="22"/>
      <c r="J58" s="22"/>
      <c r="K58" s="23"/>
    </row>
    <row r="59" spans="2:11" x14ac:dyDescent="0.3">
      <c r="F59" s="204"/>
      <c r="G59" s="204"/>
      <c r="H59" s="204"/>
      <c r="I59" s="204"/>
      <c r="J59" s="204"/>
    </row>
    <row r="60" spans="2:11" x14ac:dyDescent="0.3">
      <c r="F60" s="204"/>
      <c r="G60" s="204"/>
      <c r="H60" s="204"/>
      <c r="I60" s="204"/>
      <c r="J60" s="204"/>
    </row>
    <row r="61" spans="2:11" x14ac:dyDescent="0.3">
      <c r="F61" s="205"/>
      <c r="G61" s="205"/>
      <c r="H61" s="205"/>
      <c r="I61" s="205"/>
      <c r="J61" s="205"/>
    </row>
    <row r="62" spans="2:11" x14ac:dyDescent="0.3">
      <c r="F62" s="205"/>
      <c r="G62" s="205"/>
      <c r="H62" s="205"/>
      <c r="I62" s="205"/>
      <c r="J62" s="205"/>
    </row>
    <row r="63" spans="2:11" x14ac:dyDescent="0.3">
      <c r="F63" s="205"/>
      <c r="G63" s="205"/>
      <c r="H63" s="205"/>
      <c r="I63" s="205"/>
      <c r="J63" s="205"/>
    </row>
    <row r="64" spans="2:11" x14ac:dyDescent="0.3">
      <c r="F64" s="205"/>
      <c r="G64" s="205"/>
      <c r="H64" s="205"/>
      <c r="I64" s="205"/>
      <c r="J64" s="205"/>
    </row>
    <row r="65" spans="6:10" x14ac:dyDescent="0.3">
      <c r="F65" s="205"/>
      <c r="G65" s="205"/>
      <c r="H65" s="205"/>
      <c r="I65" s="205"/>
      <c r="J65" s="205"/>
    </row>
    <row r="66" spans="6:10" x14ac:dyDescent="0.3">
      <c r="F66" s="205"/>
      <c r="G66" s="205"/>
      <c r="H66" s="205"/>
      <c r="I66" s="205"/>
      <c r="J66" s="205"/>
    </row>
    <row r="67" spans="6:10" x14ac:dyDescent="0.3">
      <c r="F67" s="205"/>
      <c r="G67" s="205"/>
      <c r="H67" s="205"/>
      <c r="I67" s="205"/>
      <c r="J67" s="205"/>
    </row>
    <row r="68" spans="6:10" x14ac:dyDescent="0.3">
      <c r="F68" s="205"/>
      <c r="G68" s="205"/>
      <c r="H68" s="205"/>
      <c r="I68" s="205"/>
      <c r="J68" s="205"/>
    </row>
  </sheetData>
  <mergeCells count="6">
    <mergeCell ref="D50:E50"/>
    <mergeCell ref="C5:J7"/>
    <mergeCell ref="D13:E13"/>
    <mergeCell ref="D17:E17"/>
    <mergeCell ref="D28:E28"/>
    <mergeCell ref="D39:E39"/>
  </mergeCells>
  <conditionalFormatting sqref="F20">
    <cfRule type="cellIs" dxfId="41" priority="16" operator="greaterThan">
      <formula>$F$13/E20</formula>
    </cfRule>
  </conditionalFormatting>
  <conditionalFormatting sqref="G20:J20">
    <cfRule type="cellIs" dxfId="40" priority="15" operator="greaterThan">
      <formula>G$13/$E20</formula>
    </cfRule>
  </conditionalFormatting>
  <conditionalFormatting sqref="F31">
    <cfRule type="cellIs" dxfId="39" priority="14" operator="greaterThan">
      <formula>$F$13/E31</formula>
    </cfRule>
  </conditionalFormatting>
  <conditionalFormatting sqref="G31:J31">
    <cfRule type="cellIs" dxfId="38" priority="13" operator="greaterThan">
      <formula>G$13/$E31</formula>
    </cfRule>
  </conditionalFormatting>
  <conditionalFormatting sqref="F42">
    <cfRule type="cellIs" dxfId="37" priority="12" operator="greaterThan">
      <formula>$F$13/E42</formula>
    </cfRule>
  </conditionalFormatting>
  <conditionalFormatting sqref="G42:J42">
    <cfRule type="cellIs" dxfId="36" priority="11" operator="greaterThan">
      <formula>G$13/$E42</formula>
    </cfRule>
  </conditionalFormatting>
  <conditionalFormatting sqref="F53">
    <cfRule type="cellIs" dxfId="35" priority="10" operator="greaterThan">
      <formula>$F$13/E53</formula>
    </cfRule>
  </conditionalFormatting>
  <conditionalFormatting sqref="G53:J53">
    <cfRule type="cellIs" dxfId="34" priority="9" operator="greaterThan">
      <formula>G$13/$E53</formula>
    </cfRule>
  </conditionalFormatting>
  <conditionalFormatting sqref="F21:F24">
    <cfRule type="cellIs" dxfId="33" priority="8" operator="greaterThan">
      <formula>$F$13/E21</formula>
    </cfRule>
  </conditionalFormatting>
  <conditionalFormatting sqref="G21:J24">
    <cfRule type="cellIs" dxfId="32" priority="7" operator="greaterThan">
      <formula>G$13/$E21</formula>
    </cfRule>
  </conditionalFormatting>
  <conditionalFormatting sqref="F32:F35">
    <cfRule type="cellIs" dxfId="31" priority="6" operator="greaterThan">
      <formula>$F$13/E32</formula>
    </cfRule>
  </conditionalFormatting>
  <conditionalFormatting sqref="G32:J35">
    <cfRule type="cellIs" dxfId="30" priority="5" operator="greaterThan">
      <formula>G$13/$E32</formula>
    </cfRule>
  </conditionalFormatting>
  <conditionalFormatting sqref="F43:F46">
    <cfRule type="cellIs" dxfId="29" priority="4" operator="greaterThan">
      <formula>$F$13/E43</formula>
    </cfRule>
  </conditionalFormatting>
  <conditionalFormatting sqref="G43:J46">
    <cfRule type="cellIs" dxfId="28" priority="3" operator="greaterThan">
      <formula>G$13/$E43</formula>
    </cfRule>
  </conditionalFormatting>
  <conditionalFormatting sqref="F54:F57">
    <cfRule type="cellIs" dxfId="27" priority="2" operator="greaterThan">
      <formula>$F$13/E54</formula>
    </cfRule>
  </conditionalFormatting>
  <conditionalFormatting sqref="G54:J57">
    <cfRule type="cellIs" dxfId="26" priority="1" operator="greaterThan">
      <formula>G$13/$E54</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0" workbookViewId="0">
      <selection activeCell="F21" sqref="F21:J21"/>
    </sheetView>
  </sheetViews>
  <sheetFormatPr defaultColWidth="9.109375" defaultRowHeight="13.8" x14ac:dyDescent="0.3"/>
  <cols>
    <col min="1" max="1" width="9.109375" style="4"/>
    <col min="2" max="2" width="2" style="4" customWidth="1"/>
    <col min="3" max="3" width="12.44140625" style="4" bestFit="1" customWidth="1"/>
    <col min="4" max="4" width="18.44140625" style="4" customWidth="1"/>
    <col min="5" max="5" width="8.6640625" style="4" customWidth="1"/>
    <col min="6" max="10" width="11.109375" style="4" customWidth="1"/>
    <col min="11" max="11" width="1.5546875" style="4" customWidth="1"/>
    <col min="12" max="16384" width="9.109375" style="4"/>
  </cols>
  <sheetData>
    <row r="1" spans="2:11" ht="14.4" thickBot="1" x14ac:dyDescent="0.35"/>
    <row r="2" spans="2:11" x14ac:dyDescent="0.3">
      <c r="B2" s="90"/>
      <c r="C2" s="91"/>
      <c r="D2" s="91"/>
      <c r="E2" s="91"/>
      <c r="F2" s="91"/>
      <c r="G2" s="91"/>
      <c r="H2" s="91"/>
      <c r="I2" s="91"/>
      <c r="J2" s="91"/>
      <c r="K2" s="92"/>
    </row>
    <row r="3" spans="2:11" ht="18" x14ac:dyDescent="0.35">
      <c r="B3" s="93"/>
      <c r="C3" s="94" t="s">
        <v>64</v>
      </c>
      <c r="D3" s="95"/>
      <c r="E3" s="95"/>
      <c r="F3" s="95"/>
      <c r="G3" s="95"/>
      <c r="H3" s="95"/>
      <c r="I3" s="95"/>
      <c r="J3" s="95"/>
      <c r="K3" s="96"/>
    </row>
    <row r="4" spans="2:11" ht="14.4" x14ac:dyDescent="0.3">
      <c r="B4" s="93"/>
      <c r="C4" s="97"/>
      <c r="D4" s="95"/>
      <c r="E4" s="95"/>
      <c r="F4" s="95"/>
      <c r="G4" s="95"/>
      <c r="H4" s="95"/>
      <c r="I4" s="95"/>
      <c r="J4" s="95"/>
      <c r="K4" s="96"/>
    </row>
    <row r="5" spans="2:11" ht="15" customHeight="1" x14ac:dyDescent="0.3">
      <c r="B5" s="93"/>
      <c r="C5" s="219" t="s">
        <v>61</v>
      </c>
      <c r="D5" s="219"/>
      <c r="E5" s="219"/>
      <c r="F5" s="219"/>
      <c r="G5" s="219"/>
      <c r="H5" s="219"/>
      <c r="I5" s="219"/>
      <c r="J5" s="219"/>
      <c r="K5" s="96"/>
    </row>
    <row r="6" spans="2:11" ht="15" customHeight="1" x14ac:dyDescent="0.3">
      <c r="B6" s="93"/>
      <c r="C6" s="219"/>
      <c r="D6" s="219"/>
      <c r="E6" s="219"/>
      <c r="F6" s="219"/>
      <c r="G6" s="219"/>
      <c r="H6" s="219"/>
      <c r="I6" s="219"/>
      <c r="J6" s="219"/>
      <c r="K6" s="96"/>
    </row>
    <row r="7" spans="2:11" ht="61.5" customHeight="1" x14ac:dyDescent="0.3">
      <c r="B7" s="93"/>
      <c r="C7" s="219"/>
      <c r="D7" s="219"/>
      <c r="E7" s="219"/>
      <c r="F7" s="219"/>
      <c r="G7" s="219"/>
      <c r="H7" s="219"/>
      <c r="I7" s="219"/>
      <c r="J7" s="219"/>
      <c r="K7" s="96"/>
    </row>
    <row r="8" spans="2:11" ht="12" customHeight="1" x14ac:dyDescent="0.3">
      <c r="B8" s="93"/>
      <c r="C8" s="118"/>
      <c r="D8" s="118"/>
      <c r="E8" s="118"/>
      <c r="F8" s="118"/>
      <c r="G8" s="118"/>
      <c r="H8" s="118"/>
      <c r="I8" s="118"/>
      <c r="J8" s="118"/>
      <c r="K8" s="96"/>
    </row>
    <row r="9" spans="2:11" ht="12" customHeight="1" x14ac:dyDescent="0.3">
      <c r="B9" s="93"/>
      <c r="C9" s="118"/>
      <c r="D9" s="118"/>
      <c r="E9" s="118"/>
      <c r="F9" s="118"/>
      <c r="G9" s="118"/>
      <c r="H9" s="118"/>
      <c r="I9" s="118"/>
      <c r="J9" s="118"/>
      <c r="K9" s="96"/>
    </row>
    <row r="10" spans="2:11" ht="12" customHeight="1" x14ac:dyDescent="0.3">
      <c r="B10" s="93"/>
      <c r="C10" s="118"/>
      <c r="D10" s="118"/>
      <c r="E10" s="118"/>
      <c r="F10" s="118"/>
      <c r="G10" s="118"/>
      <c r="H10" s="118"/>
      <c r="I10" s="118"/>
      <c r="J10" s="118"/>
      <c r="K10" s="96"/>
    </row>
    <row r="11" spans="2:11" x14ac:dyDescent="0.3">
      <c r="B11" s="93"/>
      <c r="C11" s="95"/>
      <c r="D11" s="95"/>
      <c r="E11" s="95"/>
      <c r="F11" s="95"/>
      <c r="G11" s="95"/>
      <c r="H11" s="95"/>
      <c r="I11" s="95"/>
      <c r="J11" s="95"/>
      <c r="K11" s="96"/>
    </row>
    <row r="12" spans="2:11" x14ac:dyDescent="0.3">
      <c r="B12" s="93"/>
      <c r="C12" s="95"/>
      <c r="D12" s="95"/>
      <c r="E12" s="95"/>
      <c r="F12" s="108" t="s">
        <v>0</v>
      </c>
      <c r="G12" s="108" t="s">
        <v>1</v>
      </c>
      <c r="H12" s="108" t="s">
        <v>2</v>
      </c>
      <c r="I12" s="108" t="s">
        <v>3</v>
      </c>
      <c r="J12" s="108" t="s">
        <v>4</v>
      </c>
      <c r="K12" s="96"/>
    </row>
    <row r="13" spans="2:11" x14ac:dyDescent="0.3">
      <c r="B13" s="93"/>
      <c r="C13" s="95"/>
      <c r="D13" s="220" t="s">
        <v>57</v>
      </c>
      <c r="E13" s="220"/>
      <c r="F13" s="98">
        <v>600</v>
      </c>
      <c r="G13" s="98">
        <v>600</v>
      </c>
      <c r="H13" s="98">
        <v>600</v>
      </c>
      <c r="I13" s="98">
        <v>700</v>
      </c>
      <c r="J13" s="98">
        <v>700</v>
      </c>
      <c r="K13" s="96"/>
    </row>
    <row r="14" spans="2:11" ht="14.4" thickBot="1" x14ac:dyDescent="0.35">
      <c r="B14" s="99"/>
      <c r="C14" s="100"/>
      <c r="D14" s="100"/>
      <c r="E14" s="100"/>
      <c r="F14" s="100"/>
      <c r="G14" s="100"/>
      <c r="H14" s="100"/>
      <c r="I14" s="100"/>
      <c r="J14" s="100"/>
      <c r="K14" s="101"/>
    </row>
    <row r="16" spans="2:11" ht="14.4" thickBot="1" x14ac:dyDescent="0.35">
      <c r="B16" s="5"/>
      <c r="C16" s="6"/>
      <c r="D16" s="6"/>
      <c r="E16" s="6"/>
      <c r="F16" s="6"/>
      <c r="G16" s="6"/>
      <c r="H16" s="6"/>
      <c r="I16" s="6"/>
      <c r="J16" s="6"/>
      <c r="K16" s="7"/>
    </row>
    <row r="17" spans="2:11" ht="15.75" customHeight="1" thickBot="1" x14ac:dyDescent="0.35">
      <c r="B17" s="8"/>
      <c r="C17" s="36" t="s">
        <v>18</v>
      </c>
      <c r="D17" s="209" t="s">
        <v>9</v>
      </c>
      <c r="E17" s="210"/>
      <c r="F17" s="10">
        <f>'Simulation parameters'!F32</f>
        <v>800</v>
      </c>
      <c r="G17" s="10">
        <f>'Simulation parameters'!G32</f>
        <v>800</v>
      </c>
      <c r="H17" s="10">
        <f>'Simulation parameters'!H32</f>
        <v>800</v>
      </c>
      <c r="I17" s="10">
        <f>'Simulation parameters'!I32</f>
        <v>800</v>
      </c>
      <c r="J17" s="11">
        <f>'Simulation parameters'!J32</f>
        <v>800</v>
      </c>
      <c r="K17" s="12"/>
    </row>
    <row r="18" spans="2:11" ht="6" customHeight="1" thickBot="1" x14ac:dyDescent="0.35">
      <c r="B18" s="8"/>
      <c r="C18" s="9"/>
      <c r="D18" s="9"/>
      <c r="E18" s="9"/>
      <c r="F18" s="9"/>
      <c r="G18" s="9"/>
      <c r="H18" s="9"/>
      <c r="I18" s="9"/>
      <c r="J18" s="9"/>
      <c r="K18" s="12"/>
    </row>
    <row r="19" spans="2:11" x14ac:dyDescent="0.3">
      <c r="B19" s="8"/>
      <c r="C19" s="13" t="s">
        <v>6</v>
      </c>
      <c r="D19" s="14" t="s">
        <v>8</v>
      </c>
      <c r="E19" s="14" t="s">
        <v>5</v>
      </c>
      <c r="F19" s="14" t="s">
        <v>0</v>
      </c>
      <c r="G19" s="14" t="s">
        <v>1</v>
      </c>
      <c r="H19" s="14" t="s">
        <v>2</v>
      </c>
      <c r="I19" s="14" t="s">
        <v>3</v>
      </c>
      <c r="J19" s="15" t="s">
        <v>4</v>
      </c>
      <c r="K19" s="12"/>
    </row>
    <row r="20" spans="2:11" x14ac:dyDescent="0.3">
      <c r="B20" s="8"/>
      <c r="C20" s="16">
        <v>5</v>
      </c>
      <c r="D20" s="37"/>
      <c r="E20" s="37"/>
      <c r="F20" s="37"/>
      <c r="G20" s="37"/>
      <c r="H20" s="37"/>
      <c r="I20" s="37"/>
      <c r="J20" s="17"/>
      <c r="K20" s="12"/>
    </row>
    <row r="21" spans="2:11" x14ac:dyDescent="0.3">
      <c r="B21" s="8"/>
      <c r="C21" s="16">
        <v>4</v>
      </c>
      <c r="D21" s="37" t="s">
        <v>12</v>
      </c>
      <c r="E21" s="37">
        <f t="shared" ref="E21:E22" si="0">E22+1</f>
        <v>8</v>
      </c>
      <c r="F21" s="174"/>
      <c r="G21" s="174"/>
      <c r="H21" s="174"/>
      <c r="I21" s="174"/>
      <c r="J21" s="171"/>
      <c r="K21" s="12"/>
    </row>
    <row r="22" spans="2:11" x14ac:dyDescent="0.3">
      <c r="B22" s="8"/>
      <c r="C22" s="16">
        <v>3</v>
      </c>
      <c r="D22" s="37" t="s">
        <v>11</v>
      </c>
      <c r="E22" s="37">
        <f t="shared" si="0"/>
        <v>7</v>
      </c>
      <c r="F22" s="174">
        <v>85</v>
      </c>
      <c r="G22" s="174">
        <v>85</v>
      </c>
      <c r="H22" s="174">
        <v>85</v>
      </c>
      <c r="I22" s="174">
        <v>100</v>
      </c>
      <c r="J22" s="171">
        <v>100</v>
      </c>
      <c r="K22" s="12"/>
    </row>
    <row r="23" spans="2:11" x14ac:dyDescent="0.3">
      <c r="B23" s="8"/>
      <c r="C23" s="16">
        <v>2</v>
      </c>
      <c r="D23" s="37" t="s">
        <v>10</v>
      </c>
      <c r="E23" s="37">
        <f>E24+1</f>
        <v>6</v>
      </c>
      <c r="F23" s="174">
        <v>100</v>
      </c>
      <c r="G23" s="174">
        <v>100</v>
      </c>
      <c r="H23" s="174">
        <v>100</v>
      </c>
      <c r="I23" s="174">
        <v>116</v>
      </c>
      <c r="J23" s="171">
        <v>116</v>
      </c>
      <c r="K23" s="12"/>
    </row>
    <row r="24" spans="2:11" ht="14.4" thickBot="1" x14ac:dyDescent="0.35">
      <c r="B24" s="8"/>
      <c r="C24" s="18">
        <v>1</v>
      </c>
      <c r="D24" s="19" t="s">
        <v>7</v>
      </c>
      <c r="E24" s="19">
        <f>'Simulation parameters'!F33</f>
        <v>5</v>
      </c>
      <c r="F24" s="172">
        <v>120</v>
      </c>
      <c r="G24" s="172">
        <v>120</v>
      </c>
      <c r="H24" s="172">
        <v>120</v>
      </c>
      <c r="I24" s="172">
        <f>I13/E24</f>
        <v>140</v>
      </c>
      <c r="J24" s="173">
        <v>140</v>
      </c>
      <c r="K24" s="12"/>
    </row>
    <row r="25" spans="2:11" x14ac:dyDescent="0.3">
      <c r="B25" s="8"/>
      <c r="C25" s="1"/>
      <c r="D25" s="1"/>
      <c r="E25" s="1"/>
      <c r="F25" s="1"/>
      <c r="G25" s="1"/>
      <c r="H25" s="1"/>
      <c r="I25" s="1"/>
      <c r="J25" s="1"/>
      <c r="K25" s="12"/>
    </row>
    <row r="26" spans="2:11" x14ac:dyDescent="0.3">
      <c r="B26" s="8"/>
      <c r="C26" s="1"/>
      <c r="D26" s="1"/>
      <c r="E26" s="1"/>
      <c r="F26" s="1"/>
      <c r="G26" s="1"/>
      <c r="H26" s="1"/>
      <c r="I26" s="1"/>
      <c r="J26" s="1"/>
      <c r="K26" s="12"/>
    </row>
    <row r="27" spans="2:11" ht="14.4" thickBot="1" x14ac:dyDescent="0.35">
      <c r="B27" s="8"/>
      <c r="C27" s="1"/>
      <c r="D27" s="1"/>
      <c r="E27" s="1"/>
      <c r="F27" s="1"/>
      <c r="G27" s="1"/>
      <c r="H27" s="1"/>
      <c r="I27" s="1"/>
      <c r="J27" s="1"/>
      <c r="K27" s="12"/>
    </row>
    <row r="28" spans="2:11" ht="15.75" customHeight="1" thickBot="1" x14ac:dyDescent="0.35">
      <c r="B28" s="8"/>
      <c r="C28" s="36" t="s">
        <v>19</v>
      </c>
      <c r="D28" s="209" t="s">
        <v>9</v>
      </c>
      <c r="E28" s="210"/>
      <c r="F28" s="10">
        <f>'Simulation parameters'!F40</f>
        <v>800</v>
      </c>
      <c r="G28" s="10">
        <f>'Simulation parameters'!G40</f>
        <v>800</v>
      </c>
      <c r="H28" s="10">
        <f>'Simulation parameters'!H40</f>
        <v>1000</v>
      </c>
      <c r="I28" s="10">
        <f>'Simulation parameters'!I40</f>
        <v>1000</v>
      </c>
      <c r="J28" s="11">
        <f>'Simulation parameters'!J40</f>
        <v>1000</v>
      </c>
      <c r="K28" s="12"/>
    </row>
    <row r="29" spans="2:11" ht="14.4" thickBot="1" x14ac:dyDescent="0.35">
      <c r="B29" s="8"/>
      <c r="C29" s="9"/>
      <c r="D29" s="9"/>
      <c r="E29" s="9"/>
      <c r="F29" s="9"/>
      <c r="G29" s="9"/>
      <c r="H29" s="9"/>
      <c r="I29" s="9"/>
      <c r="J29" s="9"/>
      <c r="K29" s="12"/>
    </row>
    <row r="30" spans="2:11" x14ac:dyDescent="0.3">
      <c r="B30" s="8"/>
      <c r="C30" s="13" t="s">
        <v>6</v>
      </c>
      <c r="D30" s="14" t="s">
        <v>8</v>
      </c>
      <c r="E30" s="14" t="s">
        <v>5</v>
      </c>
      <c r="F30" s="14" t="s">
        <v>0</v>
      </c>
      <c r="G30" s="14" t="s">
        <v>1</v>
      </c>
      <c r="H30" s="14" t="s">
        <v>2</v>
      </c>
      <c r="I30" s="14" t="s">
        <v>3</v>
      </c>
      <c r="J30" s="15" t="s">
        <v>4</v>
      </c>
      <c r="K30" s="12"/>
    </row>
    <row r="31" spans="2:11" x14ac:dyDescent="0.3">
      <c r="B31" s="8"/>
      <c r="C31" s="16">
        <v>5</v>
      </c>
      <c r="D31" s="113"/>
      <c r="E31" s="113"/>
      <c r="F31" s="113"/>
      <c r="G31" s="113"/>
      <c r="H31" s="113"/>
      <c r="I31" s="113"/>
      <c r="J31" s="17"/>
      <c r="K31" s="12"/>
    </row>
    <row r="32" spans="2:11" x14ac:dyDescent="0.3">
      <c r="B32" s="8"/>
      <c r="C32" s="16">
        <v>4</v>
      </c>
      <c r="D32" s="113" t="s">
        <v>12</v>
      </c>
      <c r="E32" s="113">
        <f t="shared" ref="E32:E33" si="1">E33+1</f>
        <v>8</v>
      </c>
      <c r="F32" s="106">
        <f>F21</f>
        <v>0</v>
      </c>
      <c r="G32" s="106">
        <f t="shared" ref="G32:J32" si="2">G21</f>
        <v>0</v>
      </c>
      <c r="H32" s="106">
        <f t="shared" si="2"/>
        <v>0</v>
      </c>
      <c r="I32" s="106">
        <f t="shared" si="2"/>
        <v>0</v>
      </c>
      <c r="J32" s="114">
        <f t="shared" si="2"/>
        <v>0</v>
      </c>
      <c r="K32" s="12"/>
    </row>
    <row r="33" spans="2:11" x14ac:dyDescent="0.3">
      <c r="B33" s="8"/>
      <c r="C33" s="16">
        <v>3</v>
      </c>
      <c r="D33" s="113" t="s">
        <v>11</v>
      </c>
      <c r="E33" s="113">
        <f t="shared" si="1"/>
        <v>7</v>
      </c>
      <c r="F33" s="106">
        <f t="shared" ref="F33:J35" si="3">F22</f>
        <v>85</v>
      </c>
      <c r="G33" s="106">
        <f t="shared" si="3"/>
        <v>85</v>
      </c>
      <c r="H33" s="106">
        <f t="shared" si="3"/>
        <v>85</v>
      </c>
      <c r="I33" s="106">
        <f t="shared" si="3"/>
        <v>100</v>
      </c>
      <c r="J33" s="114">
        <f t="shared" si="3"/>
        <v>100</v>
      </c>
      <c r="K33" s="12"/>
    </row>
    <row r="34" spans="2:11" x14ac:dyDescent="0.3">
      <c r="B34" s="8"/>
      <c r="C34" s="16">
        <v>2</v>
      </c>
      <c r="D34" s="113" t="s">
        <v>10</v>
      </c>
      <c r="E34" s="113">
        <f>E35+1</f>
        <v>6</v>
      </c>
      <c r="F34" s="106">
        <f t="shared" si="3"/>
        <v>100</v>
      </c>
      <c r="G34" s="106">
        <f t="shared" si="3"/>
        <v>100</v>
      </c>
      <c r="H34" s="106">
        <f t="shared" si="3"/>
        <v>100</v>
      </c>
      <c r="I34" s="106">
        <f t="shared" si="3"/>
        <v>116</v>
      </c>
      <c r="J34" s="114">
        <f t="shared" si="3"/>
        <v>116</v>
      </c>
      <c r="K34" s="12"/>
    </row>
    <row r="35" spans="2:11" ht="14.4" thickBot="1" x14ac:dyDescent="0.35">
      <c r="B35" s="8"/>
      <c r="C35" s="18">
        <v>1</v>
      </c>
      <c r="D35" s="19" t="s">
        <v>7</v>
      </c>
      <c r="E35" s="19">
        <f>'Simulation parameters'!F41</f>
        <v>5</v>
      </c>
      <c r="F35" s="115">
        <f t="shared" si="3"/>
        <v>120</v>
      </c>
      <c r="G35" s="115">
        <f t="shared" si="3"/>
        <v>120</v>
      </c>
      <c r="H35" s="115">
        <f t="shared" si="3"/>
        <v>120</v>
      </c>
      <c r="I35" s="115">
        <f t="shared" si="3"/>
        <v>140</v>
      </c>
      <c r="J35" s="116">
        <f t="shared" si="3"/>
        <v>140</v>
      </c>
      <c r="K35" s="12"/>
    </row>
    <row r="36" spans="2:11" x14ac:dyDescent="0.3">
      <c r="B36" s="8"/>
      <c r="C36" s="1"/>
      <c r="D36" s="1"/>
      <c r="E36" s="1"/>
      <c r="F36" s="1"/>
      <c r="G36" s="1"/>
      <c r="H36" s="1"/>
      <c r="I36" s="1"/>
      <c r="J36" s="1"/>
      <c r="K36" s="12"/>
    </row>
    <row r="37" spans="2:11" x14ac:dyDescent="0.3">
      <c r="B37" s="8"/>
      <c r="C37" s="1"/>
      <c r="D37" s="1"/>
      <c r="E37" s="1"/>
      <c r="F37" s="1"/>
      <c r="G37" s="1"/>
      <c r="H37" s="1"/>
      <c r="I37" s="1"/>
      <c r="J37" s="1"/>
      <c r="K37" s="12"/>
    </row>
    <row r="38" spans="2:11" ht="14.4" thickBot="1" x14ac:dyDescent="0.35">
      <c r="B38" s="8"/>
      <c r="C38" s="1"/>
      <c r="D38" s="1"/>
      <c r="E38" s="1"/>
      <c r="F38" s="1"/>
      <c r="G38" s="1"/>
      <c r="H38" s="1"/>
      <c r="I38" s="1"/>
      <c r="J38" s="1"/>
      <c r="K38" s="12"/>
    </row>
    <row r="39" spans="2:11" ht="15.75" customHeight="1" thickBot="1" x14ac:dyDescent="0.35">
      <c r="B39" s="8"/>
      <c r="C39" s="36" t="s">
        <v>20</v>
      </c>
      <c r="D39" s="209" t="s">
        <v>9</v>
      </c>
      <c r="E39" s="210"/>
      <c r="F39" s="10">
        <f>'Simulation parameters'!F48</f>
        <v>800</v>
      </c>
      <c r="G39" s="10">
        <f>'Simulation parameters'!G48</f>
        <v>800</v>
      </c>
      <c r="H39" s="10">
        <f>'Simulation parameters'!H48</f>
        <v>1200</v>
      </c>
      <c r="I39" s="10">
        <f>'Simulation parameters'!I48</f>
        <v>1200</v>
      </c>
      <c r="J39" s="11">
        <f>'Simulation parameters'!J48</f>
        <v>1200</v>
      </c>
      <c r="K39" s="12"/>
    </row>
    <row r="40" spans="2:11" ht="14.4" thickBot="1" x14ac:dyDescent="0.35">
      <c r="B40" s="8"/>
      <c r="C40" s="9"/>
      <c r="D40" s="9"/>
      <c r="E40" s="9"/>
      <c r="F40" s="9"/>
      <c r="G40" s="9"/>
      <c r="H40" s="9"/>
      <c r="I40" s="9"/>
      <c r="J40" s="9"/>
      <c r="K40" s="12"/>
    </row>
    <row r="41" spans="2:11" x14ac:dyDescent="0.3">
      <c r="B41" s="8"/>
      <c r="C41" s="13" t="s">
        <v>6</v>
      </c>
      <c r="D41" s="14" t="s">
        <v>8</v>
      </c>
      <c r="E41" s="14" t="s">
        <v>5</v>
      </c>
      <c r="F41" s="14" t="s">
        <v>0</v>
      </c>
      <c r="G41" s="14" t="s">
        <v>1</v>
      </c>
      <c r="H41" s="14" t="s">
        <v>2</v>
      </c>
      <c r="I41" s="14" t="s">
        <v>3</v>
      </c>
      <c r="J41" s="15" t="s">
        <v>4</v>
      </c>
      <c r="K41" s="12"/>
    </row>
    <row r="42" spans="2:11" x14ac:dyDescent="0.3">
      <c r="B42" s="8"/>
      <c r="C42" s="16">
        <v>5</v>
      </c>
      <c r="D42" s="113"/>
      <c r="E42" s="113"/>
      <c r="F42" s="113"/>
      <c r="G42" s="113"/>
      <c r="H42" s="113"/>
      <c r="I42" s="113"/>
      <c r="J42" s="17"/>
      <c r="K42" s="12"/>
    </row>
    <row r="43" spans="2:11" x14ac:dyDescent="0.3">
      <c r="B43" s="8"/>
      <c r="C43" s="16">
        <v>4</v>
      </c>
      <c r="D43" s="113" t="s">
        <v>12</v>
      </c>
      <c r="E43" s="113">
        <f t="shared" ref="E43:E44" si="4">E44+1</f>
        <v>8</v>
      </c>
      <c r="F43" s="106">
        <f>F21</f>
        <v>0</v>
      </c>
      <c r="G43" s="106">
        <f t="shared" ref="G43:J43" si="5">G21</f>
        <v>0</v>
      </c>
      <c r="H43" s="106">
        <f t="shared" si="5"/>
        <v>0</v>
      </c>
      <c r="I43" s="106">
        <f t="shared" si="5"/>
        <v>0</v>
      </c>
      <c r="J43" s="114">
        <f t="shared" si="5"/>
        <v>0</v>
      </c>
      <c r="K43" s="12"/>
    </row>
    <row r="44" spans="2:11" x14ac:dyDescent="0.3">
      <c r="B44" s="8"/>
      <c r="C44" s="16">
        <v>3</v>
      </c>
      <c r="D44" s="113" t="s">
        <v>11</v>
      </c>
      <c r="E44" s="113">
        <f t="shared" si="4"/>
        <v>7</v>
      </c>
      <c r="F44" s="106">
        <f t="shared" ref="F44:J46" si="6">F22</f>
        <v>85</v>
      </c>
      <c r="G44" s="106">
        <f t="shared" si="6"/>
        <v>85</v>
      </c>
      <c r="H44" s="106">
        <f t="shared" si="6"/>
        <v>85</v>
      </c>
      <c r="I44" s="106">
        <f t="shared" si="6"/>
        <v>100</v>
      </c>
      <c r="J44" s="114">
        <f t="shared" si="6"/>
        <v>100</v>
      </c>
      <c r="K44" s="12"/>
    </row>
    <row r="45" spans="2:11" x14ac:dyDescent="0.3">
      <c r="B45" s="8"/>
      <c r="C45" s="16">
        <v>2</v>
      </c>
      <c r="D45" s="113" t="s">
        <v>10</v>
      </c>
      <c r="E45" s="113">
        <f>E46+1</f>
        <v>6</v>
      </c>
      <c r="F45" s="106">
        <f t="shared" si="6"/>
        <v>100</v>
      </c>
      <c r="G45" s="106">
        <f t="shared" si="6"/>
        <v>100</v>
      </c>
      <c r="H45" s="106">
        <f t="shared" si="6"/>
        <v>100</v>
      </c>
      <c r="I45" s="106">
        <f t="shared" si="6"/>
        <v>116</v>
      </c>
      <c r="J45" s="114">
        <f t="shared" si="6"/>
        <v>116</v>
      </c>
      <c r="K45" s="12"/>
    </row>
    <row r="46" spans="2:11" ht="14.4" thickBot="1" x14ac:dyDescent="0.35">
      <c r="B46" s="8"/>
      <c r="C46" s="18">
        <v>1</v>
      </c>
      <c r="D46" s="19" t="s">
        <v>7</v>
      </c>
      <c r="E46" s="19">
        <f>'Simulation parameters'!F49</f>
        <v>5</v>
      </c>
      <c r="F46" s="115">
        <f t="shared" si="6"/>
        <v>120</v>
      </c>
      <c r="G46" s="115">
        <f t="shared" si="6"/>
        <v>120</v>
      </c>
      <c r="H46" s="115">
        <f t="shared" si="6"/>
        <v>120</v>
      </c>
      <c r="I46" s="115">
        <f t="shared" si="6"/>
        <v>140</v>
      </c>
      <c r="J46" s="116">
        <f t="shared" si="6"/>
        <v>140</v>
      </c>
      <c r="K46" s="12"/>
    </row>
    <row r="47" spans="2:11" x14ac:dyDescent="0.3">
      <c r="B47" s="8"/>
      <c r="C47" s="1"/>
      <c r="D47" s="1"/>
      <c r="E47" s="1"/>
      <c r="F47" s="1"/>
      <c r="G47" s="1"/>
      <c r="H47" s="1"/>
      <c r="I47" s="1"/>
      <c r="J47" s="1"/>
      <c r="K47" s="12"/>
    </row>
    <row r="48" spans="2:11" x14ac:dyDescent="0.3">
      <c r="B48" s="8"/>
      <c r="C48" s="1"/>
      <c r="D48" s="1"/>
      <c r="E48" s="1"/>
      <c r="F48" s="1"/>
      <c r="G48" s="1"/>
      <c r="H48" s="1"/>
      <c r="I48" s="1"/>
      <c r="J48" s="1"/>
      <c r="K48" s="12"/>
    </row>
    <row r="49" spans="2:11" ht="14.4" thickBot="1" x14ac:dyDescent="0.35">
      <c r="B49" s="8"/>
      <c r="C49" s="1"/>
      <c r="D49" s="1"/>
      <c r="E49" s="1"/>
      <c r="F49" s="1"/>
      <c r="G49" s="1"/>
      <c r="H49" s="1"/>
      <c r="I49" s="1"/>
      <c r="J49" s="1"/>
      <c r="K49" s="12"/>
    </row>
    <row r="50" spans="2:11" ht="15.75" customHeight="1" thickBot="1" x14ac:dyDescent="0.35">
      <c r="B50" s="8"/>
      <c r="C50" s="36" t="s">
        <v>21</v>
      </c>
      <c r="D50" s="209" t="s">
        <v>9</v>
      </c>
      <c r="E50" s="210"/>
      <c r="F50" s="10">
        <f>'Simulation parameters'!F56</f>
        <v>800</v>
      </c>
      <c r="G50" s="10">
        <f>'Simulation parameters'!G56</f>
        <v>800</v>
      </c>
      <c r="H50" s="10">
        <f>'Simulation parameters'!H56</f>
        <v>1400</v>
      </c>
      <c r="I50" s="10">
        <f>'Simulation parameters'!I56</f>
        <v>1400</v>
      </c>
      <c r="J50" s="11">
        <f>'Simulation parameters'!J56</f>
        <v>1400</v>
      </c>
      <c r="K50" s="12"/>
    </row>
    <row r="51" spans="2:11" ht="14.4" thickBot="1" x14ac:dyDescent="0.35">
      <c r="B51" s="8"/>
      <c r="C51" s="9"/>
      <c r="D51" s="9"/>
      <c r="E51" s="9"/>
      <c r="F51" s="9"/>
      <c r="G51" s="9"/>
      <c r="H51" s="9"/>
      <c r="I51" s="9"/>
      <c r="J51" s="9"/>
      <c r="K51" s="12"/>
    </row>
    <row r="52" spans="2:11" x14ac:dyDescent="0.3">
      <c r="B52" s="8"/>
      <c r="C52" s="13" t="s">
        <v>6</v>
      </c>
      <c r="D52" s="14" t="s">
        <v>8</v>
      </c>
      <c r="E52" s="14" t="s">
        <v>5</v>
      </c>
      <c r="F52" s="14" t="s">
        <v>0</v>
      </c>
      <c r="G52" s="14" t="s">
        <v>1</v>
      </c>
      <c r="H52" s="14" t="s">
        <v>2</v>
      </c>
      <c r="I52" s="14" t="s">
        <v>3</v>
      </c>
      <c r="J52" s="15" t="s">
        <v>4</v>
      </c>
      <c r="K52" s="12"/>
    </row>
    <row r="53" spans="2:11" x14ac:dyDescent="0.3">
      <c r="B53" s="8"/>
      <c r="C53" s="16">
        <v>5</v>
      </c>
      <c r="D53" s="113"/>
      <c r="E53" s="113"/>
      <c r="F53" s="113"/>
      <c r="G53" s="113"/>
      <c r="H53" s="113"/>
      <c r="I53" s="113"/>
      <c r="J53" s="17"/>
      <c r="K53" s="12"/>
    </row>
    <row r="54" spans="2:11" x14ac:dyDescent="0.3">
      <c r="B54" s="8"/>
      <c r="C54" s="16">
        <v>4</v>
      </c>
      <c r="D54" s="113" t="s">
        <v>12</v>
      </c>
      <c r="E54" s="113">
        <f t="shared" ref="E54:E55" si="7">E55+1</f>
        <v>8</v>
      </c>
      <c r="F54" s="106">
        <f>F21</f>
        <v>0</v>
      </c>
      <c r="G54" s="106">
        <f t="shared" ref="G54:J54" si="8">G21</f>
        <v>0</v>
      </c>
      <c r="H54" s="106">
        <f t="shared" si="8"/>
        <v>0</v>
      </c>
      <c r="I54" s="106">
        <f t="shared" si="8"/>
        <v>0</v>
      </c>
      <c r="J54" s="114">
        <f t="shared" si="8"/>
        <v>0</v>
      </c>
      <c r="K54" s="12"/>
    </row>
    <row r="55" spans="2:11" x14ac:dyDescent="0.3">
      <c r="B55" s="8"/>
      <c r="C55" s="16">
        <v>3</v>
      </c>
      <c r="D55" s="113" t="s">
        <v>11</v>
      </c>
      <c r="E55" s="113">
        <f t="shared" si="7"/>
        <v>7</v>
      </c>
      <c r="F55" s="106">
        <f t="shared" ref="F55:J57" si="9">F22</f>
        <v>85</v>
      </c>
      <c r="G55" s="106">
        <f t="shared" si="9"/>
        <v>85</v>
      </c>
      <c r="H55" s="106">
        <f t="shared" si="9"/>
        <v>85</v>
      </c>
      <c r="I55" s="106">
        <f t="shared" si="9"/>
        <v>100</v>
      </c>
      <c r="J55" s="114">
        <f t="shared" si="9"/>
        <v>100</v>
      </c>
      <c r="K55" s="12"/>
    </row>
    <row r="56" spans="2:11" x14ac:dyDescent="0.3">
      <c r="B56" s="8"/>
      <c r="C56" s="16">
        <v>2</v>
      </c>
      <c r="D56" s="113" t="s">
        <v>10</v>
      </c>
      <c r="E56" s="113">
        <f>E57+1</f>
        <v>6</v>
      </c>
      <c r="F56" s="106">
        <f t="shared" si="9"/>
        <v>100</v>
      </c>
      <c r="G56" s="106">
        <f t="shared" si="9"/>
        <v>100</v>
      </c>
      <c r="H56" s="106">
        <f t="shared" si="9"/>
        <v>100</v>
      </c>
      <c r="I56" s="106">
        <f t="shared" si="9"/>
        <v>116</v>
      </c>
      <c r="J56" s="114">
        <f t="shared" si="9"/>
        <v>116</v>
      </c>
      <c r="K56" s="12"/>
    </row>
    <row r="57" spans="2:11" ht="14.4" thickBot="1" x14ac:dyDescent="0.35">
      <c r="B57" s="8"/>
      <c r="C57" s="18">
        <v>1</v>
      </c>
      <c r="D57" s="19" t="s">
        <v>7</v>
      </c>
      <c r="E57" s="19">
        <f>'Simulation parameters'!F57</f>
        <v>5</v>
      </c>
      <c r="F57" s="115">
        <f t="shared" si="9"/>
        <v>120</v>
      </c>
      <c r="G57" s="115">
        <f t="shared" si="9"/>
        <v>120</v>
      </c>
      <c r="H57" s="115">
        <f t="shared" si="9"/>
        <v>120</v>
      </c>
      <c r="I57" s="115">
        <f t="shared" si="9"/>
        <v>140</v>
      </c>
      <c r="J57" s="116">
        <f t="shared" si="9"/>
        <v>140</v>
      </c>
      <c r="K57" s="12"/>
    </row>
    <row r="58" spans="2:11" ht="9" customHeight="1" x14ac:dyDescent="0.3">
      <c r="B58" s="21"/>
      <c r="C58" s="22"/>
      <c r="D58" s="22"/>
      <c r="E58" s="22"/>
      <c r="F58" s="22"/>
      <c r="G58" s="22"/>
      <c r="H58" s="22"/>
      <c r="I58" s="22"/>
      <c r="J58" s="22"/>
      <c r="K58" s="23"/>
    </row>
  </sheetData>
  <mergeCells count="6">
    <mergeCell ref="C5:J7"/>
    <mergeCell ref="D17:E17"/>
    <mergeCell ref="D28:E28"/>
    <mergeCell ref="D39:E39"/>
    <mergeCell ref="D50:E50"/>
    <mergeCell ref="D13:E13"/>
  </mergeCells>
  <conditionalFormatting sqref="F20">
    <cfRule type="cellIs" dxfId="25" priority="20" operator="greaterThan">
      <formula>$F$13/E20</formula>
    </cfRule>
  </conditionalFormatting>
  <conditionalFormatting sqref="G20:J20">
    <cfRule type="cellIs" dxfId="24" priority="19" operator="greaterThan">
      <formula>G$13/$E20</formula>
    </cfRule>
  </conditionalFormatting>
  <conditionalFormatting sqref="F42">
    <cfRule type="cellIs" dxfId="23" priority="16" operator="greaterThan">
      <formula>$F$13/E42</formula>
    </cfRule>
  </conditionalFormatting>
  <conditionalFormatting sqref="G42:J42">
    <cfRule type="cellIs" dxfId="22" priority="15" operator="greaterThan">
      <formula>G$13/$E42</formula>
    </cfRule>
  </conditionalFormatting>
  <conditionalFormatting sqref="F53">
    <cfRule type="cellIs" dxfId="21" priority="14" operator="greaterThan">
      <formula>$F$13/E53</formula>
    </cfRule>
  </conditionalFormatting>
  <conditionalFormatting sqref="G53:J53">
    <cfRule type="cellIs" dxfId="20" priority="13" operator="greaterThan">
      <formula>G$13/$E53</formula>
    </cfRule>
  </conditionalFormatting>
  <conditionalFormatting sqref="F21:F22 F24">
    <cfRule type="cellIs" dxfId="19" priority="4" operator="greaterThan">
      <formula>$F$13/E21</formula>
    </cfRule>
  </conditionalFormatting>
  <conditionalFormatting sqref="G21:J22 G24:J24">
    <cfRule type="cellIs" dxfId="18" priority="3" operator="greaterThan">
      <formula>G$13/$E21</formula>
    </cfRule>
  </conditionalFormatting>
  <conditionalFormatting sqref="F23">
    <cfRule type="cellIs" dxfId="17" priority="2" operator="greaterThan">
      <formula>$F$13/E23</formula>
    </cfRule>
  </conditionalFormatting>
  <conditionalFormatting sqref="G23:J23">
    <cfRule type="cellIs" dxfId="16" priority="1" operator="greaterThan">
      <formula>G$13/$E23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Simulation parameters</vt:lpstr>
      <vt:lpstr>Test</vt:lpstr>
      <vt:lpstr>S1</vt:lpstr>
      <vt:lpstr>S2</vt:lpstr>
      <vt:lpstr>S3</vt:lpstr>
      <vt:lpstr>S4</vt:lpstr>
      <vt:lpstr>S5</vt:lpstr>
      <vt:lpstr>S6</vt:lpstr>
      <vt:lpstr>S7</vt:lpstr>
      <vt:lpstr>S8</vt:lpstr>
      <vt:lpstr>Bidding Results</vt:lpstr>
      <vt:lpstr>Economic Test</vt:lpstr>
      <vt:lpstr>Allocation results BL1</vt:lpstr>
      <vt:lpstr>Allocation results BL2</vt:lpstr>
      <vt:lpstr>Allocation results BL3</vt:lpstr>
      <vt:lpstr>Allocation results BL4</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Identifier DocCode CreationDateYYMMDD DocType Content Version</dc:title>
  <dc:creator>Bijan Glander</dc:creator>
  <cp:lastModifiedBy>Mirsada Spaho</cp:lastModifiedBy>
  <dcterms:created xsi:type="dcterms:W3CDTF">2012-03-14T14:40:38Z</dcterms:created>
  <dcterms:modified xsi:type="dcterms:W3CDTF">2014-04-01T13:17:18Z</dcterms:modified>
</cp:coreProperties>
</file>